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24240" windowHeight="11550" firstSheet="28" activeTab="32"/>
  </bookViews>
  <sheets>
    <sheet name="woj. dolnośląskie" sheetId="33" r:id="rId1"/>
    <sheet name="woj. kujawsko-pomorskie" sheetId="32" r:id="rId2"/>
    <sheet name="woj. lubelskie" sheetId="21" r:id="rId3"/>
    <sheet name="woj. lubuskie" sheetId="31" r:id="rId4"/>
    <sheet name="woj. łódzkie" sheetId="18" r:id="rId5"/>
    <sheet name="woj. małopolskie" sheetId="19" r:id="rId6"/>
    <sheet name="woj. mazowieckie" sheetId="20" r:id="rId7"/>
    <sheet name="woj. opolskie" sheetId="30" r:id="rId8"/>
    <sheet name="woj. podkarpackie" sheetId="29" r:id="rId9"/>
    <sheet name="woj. podlaskie" sheetId="28" r:id="rId10"/>
    <sheet name="woj. pomorskie" sheetId="27" r:id="rId11"/>
    <sheet name="woj. śląskie" sheetId="26" r:id="rId12"/>
    <sheet name="woj. świętokrzyskie" sheetId="25" r:id="rId13"/>
    <sheet name="woj. warmińsko-mazurskie" sheetId="22" r:id="rId14"/>
    <sheet name="woj. wielkopolskie" sheetId="24" r:id="rId15"/>
    <sheet name="woj. zachodniopomorskie" sheetId="23" r:id="rId16"/>
    <sheet name="JC i IZ" sheetId="34" r:id="rId17"/>
    <sheet name="CDR" sheetId="1" r:id="rId18"/>
    <sheet name="dolnośląski WODR" sheetId="2" r:id="rId19"/>
    <sheet name="kujawsko-pomorski WODR" sheetId="3" r:id="rId20"/>
    <sheet name="lubelski WODR" sheetId="4" r:id="rId21"/>
    <sheet name="lubuski WODR" sheetId="5" r:id="rId22"/>
    <sheet name="łódzki WODR" sheetId="6" r:id="rId23"/>
    <sheet name="małopolski WODR" sheetId="7" r:id="rId24"/>
    <sheet name="mazowiecki WODR" sheetId="8" r:id="rId25"/>
    <sheet name="opolski WODR" sheetId="9" r:id="rId26"/>
    <sheet name="podkarpacki WODR" sheetId="10" r:id="rId27"/>
    <sheet name="podlaski WODR" sheetId="11" r:id="rId28"/>
    <sheet name="pomorski WODR" sheetId="12" r:id="rId29"/>
    <sheet name="śląski WODR" sheetId="13" r:id="rId30"/>
    <sheet name="świętokrzyski WODR" sheetId="14" r:id="rId31"/>
    <sheet name="warmińsko-mazurski WODR" sheetId="15" r:id="rId32"/>
    <sheet name="wielkopolski WODR" sheetId="16" r:id="rId33"/>
    <sheet name="zachodniopomorski WODR" sheetId="17" r:id="rId34"/>
    <sheet name="RAZEM" sheetId="35" r:id="rId35"/>
  </sheets>
  <calcPr calcId="145621"/>
</workbook>
</file>

<file path=xl/calcChain.xml><?xml version="1.0" encoding="utf-8"?>
<calcChain xmlns="http://schemas.openxmlformats.org/spreadsheetml/2006/main">
  <c r="J40" i="35" l="1"/>
  <c r="J39" i="35"/>
  <c r="J38" i="35"/>
  <c r="J37" i="35"/>
  <c r="J36" i="35"/>
  <c r="J35" i="35"/>
  <c r="J34" i="35"/>
  <c r="J33" i="35"/>
  <c r="J32" i="35"/>
  <c r="J31" i="35"/>
  <c r="J30" i="35"/>
  <c r="J29" i="35"/>
  <c r="J28" i="35"/>
  <c r="J27" i="35"/>
  <c r="J26" i="35"/>
  <c r="J25" i="35"/>
  <c r="J24" i="35"/>
  <c r="J23" i="35"/>
  <c r="J22" i="35"/>
  <c r="J21" i="35"/>
  <c r="J20" i="35"/>
  <c r="J19" i="35"/>
  <c r="J18" i="35"/>
  <c r="J17" i="35"/>
  <c r="J16" i="35"/>
  <c r="J15" i="35"/>
  <c r="J14" i="35"/>
  <c r="J13" i="35"/>
  <c r="J12" i="35"/>
  <c r="J11" i="35"/>
  <c r="J10" i="35"/>
  <c r="J9" i="35"/>
  <c r="J8" i="35"/>
  <c r="J7" i="35"/>
  <c r="N86" i="34" l="1"/>
  <c r="N85" i="34"/>
  <c r="N84" i="34"/>
  <c r="N83" i="34"/>
  <c r="N82" i="34"/>
  <c r="N81" i="34"/>
  <c r="N80" i="34"/>
  <c r="N79" i="34"/>
  <c r="N78" i="34"/>
  <c r="N77" i="34"/>
  <c r="N76" i="34"/>
  <c r="N75" i="34"/>
  <c r="N74" i="34"/>
  <c r="N73" i="34"/>
  <c r="N72" i="34"/>
  <c r="N71" i="34"/>
  <c r="N70" i="34"/>
  <c r="N69" i="34"/>
  <c r="N68" i="34"/>
  <c r="N67" i="34"/>
  <c r="N66" i="34"/>
  <c r="N65" i="34"/>
  <c r="N64" i="34"/>
  <c r="N63" i="34"/>
  <c r="N62" i="34"/>
  <c r="N61" i="34"/>
  <c r="N60" i="34"/>
  <c r="N59" i="34"/>
  <c r="N58" i="34"/>
  <c r="M50" i="34"/>
  <c r="O50" i="34" s="1"/>
  <c r="P23" i="34"/>
  <c r="N23" i="34"/>
  <c r="P79" i="32" l="1"/>
  <c r="P78" i="32"/>
  <c r="P77" i="32"/>
  <c r="P75" i="32"/>
  <c r="P71" i="32"/>
  <c r="P101" i="33" l="1"/>
  <c r="P96" i="33"/>
  <c r="P94" i="33"/>
  <c r="P88" i="33"/>
  <c r="P84" i="33"/>
  <c r="P78" i="33"/>
  <c r="N79" i="30" l="1"/>
  <c r="P39" i="29" l="1"/>
  <c r="P72" i="28" l="1"/>
  <c r="N114" i="27" l="1"/>
  <c r="N108" i="27"/>
  <c r="N102" i="27"/>
  <c r="N100" i="27"/>
  <c r="N94" i="27"/>
  <c r="N92" i="27"/>
  <c r="N86" i="27"/>
  <c r="N80" i="27"/>
  <c r="I53" i="27"/>
  <c r="M129" i="20" l="1"/>
  <c r="M127" i="20"/>
  <c r="M118" i="20"/>
  <c r="I118" i="20"/>
  <c r="M116" i="20"/>
  <c r="M115" i="20"/>
  <c r="I114" i="20"/>
  <c r="I111" i="20"/>
  <c r="M110" i="20"/>
  <c r="M105" i="20"/>
  <c r="M103" i="20"/>
  <c r="M101" i="20"/>
  <c r="M97" i="20"/>
  <c r="M96" i="20"/>
  <c r="I95" i="20"/>
  <c r="M93" i="20"/>
  <c r="M89" i="20"/>
  <c r="M78" i="20"/>
  <c r="I77" i="20"/>
  <c r="M72" i="20"/>
  <c r="M70" i="20"/>
  <c r="I69" i="20"/>
  <c r="M67" i="20"/>
  <c r="I65" i="20"/>
  <c r="I58" i="20"/>
  <c r="M52" i="20"/>
  <c r="I51" i="20"/>
  <c r="M48" i="20"/>
  <c r="M46" i="20"/>
  <c r="I46" i="20"/>
  <c r="M45" i="20"/>
  <c r="M39" i="20"/>
  <c r="M28" i="20"/>
  <c r="O8" i="19" l="1"/>
  <c r="M8" i="19"/>
  <c r="P24" i="8" l="1"/>
  <c r="P23" i="8"/>
  <c r="P22" i="8"/>
  <c r="P21" i="8"/>
  <c r="P19" i="8"/>
  <c r="M20" i="10" l="1"/>
</calcChain>
</file>

<file path=xl/sharedStrings.xml><?xml version="1.0" encoding="utf-8"?>
<sst xmlns="http://schemas.openxmlformats.org/spreadsheetml/2006/main" count="13890" uniqueCount="5885">
  <si>
    <t>L.p.</t>
  </si>
  <si>
    <t>Priorytet PROW</t>
  </si>
  <si>
    <t>Cel KSOW</t>
  </si>
  <si>
    <t>Działanie KSOW</t>
  </si>
  <si>
    <t>Nazwa / tytuł operacji</t>
  </si>
  <si>
    <t>Cel, przedmiot i temat operacji</t>
  </si>
  <si>
    <t>Forma realizacji operacji</t>
  </si>
  <si>
    <t>Wskaźniki monitorowania realizacji operacji</t>
  </si>
  <si>
    <t>Grupy docelowe</t>
  </si>
  <si>
    <t>Harmonogram 
/ termin realizacji</t>
  </si>
  <si>
    <t>Budżet brutto operacji
 (w zł)</t>
  </si>
  <si>
    <t>Koszty kwalifikowalne operacji
 (w zł)</t>
  </si>
  <si>
    <t>Wnioskodawca</t>
  </si>
  <si>
    <t>Siedziba wnioskodawcy</t>
  </si>
  <si>
    <t>Wskaźnik</t>
  </si>
  <si>
    <t>Jednostka</t>
  </si>
  <si>
    <t>a</t>
  </si>
  <si>
    <t>b</t>
  </si>
  <si>
    <t>c</t>
  </si>
  <si>
    <t>d</t>
  </si>
  <si>
    <t>e</t>
  </si>
  <si>
    <t>f</t>
  </si>
  <si>
    <t>g</t>
  </si>
  <si>
    <t>h</t>
  </si>
  <si>
    <t>i</t>
  </si>
  <si>
    <t>j</t>
  </si>
  <si>
    <t>k</t>
  </si>
  <si>
    <t>l</t>
  </si>
  <si>
    <t>m</t>
  </si>
  <si>
    <t>n</t>
  </si>
  <si>
    <t>o</t>
  </si>
  <si>
    <t>p</t>
  </si>
  <si>
    <t>r</t>
  </si>
  <si>
    <t>s</t>
  </si>
  <si>
    <t>liczba uczestników operacji</t>
  </si>
  <si>
    <t>II-IV</t>
  </si>
  <si>
    <t>1, 5</t>
  </si>
  <si>
    <t>konferencja</t>
  </si>
  <si>
    <t>III-IV</t>
  </si>
  <si>
    <t>3, 4</t>
  </si>
  <si>
    <t>I-II</t>
  </si>
  <si>
    <t>liczba wydanych broszur</t>
  </si>
  <si>
    <t>II-III</t>
  </si>
  <si>
    <t>1, 4</t>
  </si>
  <si>
    <t>I-IV</t>
  </si>
  <si>
    <t>1, 2</t>
  </si>
  <si>
    <t>I-III</t>
  </si>
  <si>
    <t>I</t>
  </si>
  <si>
    <t>publikacja</t>
  </si>
  <si>
    <t>Liczba uczestników szkolenia</t>
  </si>
  <si>
    <t>II</t>
  </si>
  <si>
    <t>wyjazd studyjny</t>
  </si>
  <si>
    <t>1, 2, 4</t>
  </si>
  <si>
    <t>IV</t>
  </si>
  <si>
    <t>1,2,3</t>
  </si>
  <si>
    <t>Liczba uczestników operacji</t>
  </si>
  <si>
    <t>1,3,4</t>
  </si>
  <si>
    <t>Liczba wyjazdów studyjnych</t>
  </si>
  <si>
    <t>Nauka-praktyce; praktyka-nauce</t>
  </si>
  <si>
    <t>Głównym celem operacji jest przeprowadzenie seminariów mających wypromować i wspomóc tworzenie sieci współpracy w sektorze rolno-spożywczym, ułatwienie nawiązywania kontaktów branżowych oraz przedstawienie narzędzi do nawiązywania współpracy.</t>
  </si>
  <si>
    <t xml:space="preserve"> seminarium (4)
wydanie broszury informacyjnej</t>
  </si>
  <si>
    <t>producenci rolni, przedsiębiorcy, pracownicy DODR, kadra naukowa Uniwersytetu Przyrodniczego we Wrocławiu</t>
  </si>
  <si>
    <t>Uniwersytet Przyrodniczy we Wrocławiu</t>
  </si>
  <si>
    <t>Łączmy się w innowacjach</t>
  </si>
  <si>
    <t>Głównym zakładanym celem operacji będzie wymiana wiedzy fachowej oraz dobrych praktyk w zakresie wdrażania innowacji w rolnictwie i na obszarach wiejskich podczas trzydniowego wyjazdu studyjnego partnerów Sieci z województwa dolnośląskiego do Saksonii - regionu Niemiec. Operacja poprzez swoje działania informacyjno-edukacyjne oraz kontynuowanie kontaktów pozwoli na zapoznanie się z działalnością Saksońskiego Urzędu ds. Środowiska, Rolnictwa 
i Geologii, podpatrzenie nowych technologii stosowanych w rolnictwie i na obszarach wiejskich, wdrażanych innowacyjnych rozwiązań, identyfikację i analizę możliwych do przeniesienia dobrych praktyk w zakresie innowacji w rolnictwie i na obszarach wiejskich. Wyjazd pozwoli także na nawiązanie współpracy pomiędzy beneficjentami operacji a instytucją wdrażającą innowacje w Niemczech oraz na rozwój międzynarodowej i międzysektorowej współpracy w zakresie innowacji.</t>
  </si>
  <si>
    <t xml:space="preserve"> wyjazd studyjny</t>
  </si>
  <si>
    <t>rolnicy i mieszkańcy obszarów wiejskich, partnerzy Sieci na rzecz innowacji w rolnictwie i na obszarach wiejskich, pracownicy jednostek doradztwa rolniczego, przedsiębiorcy, przedstawiciele jednostek naukowo-badawczych, przedstawiciele Lokalnych Grup Działania</t>
  </si>
  <si>
    <t>Dolnośląski Ośrodek Doradztwa Rolniczego</t>
  </si>
  <si>
    <t>1, 4 i 5</t>
  </si>
  <si>
    <t>Wyjazd studyjny "Tworzenie i rozwój Sieci na rzecz innowacji w rolnictwie i na obszarach wiejskich Dolnego Śląska"</t>
  </si>
  <si>
    <t>Głównym celem realizowanej operacji będzie aktywizacja mieszkańców wsi i nawiązywanie współpracy do tworzenia grup operacyjnych podejmujących inicjatywy w zakresie obszarów wiejskich oraz ułatwienie funkcjonowania sieci kontaktów pomiędzy podmiotami zainteresowanymi wdrażaniem innowacji w rolnictwie i na obszarach wiejskich.
Rozpowszechnianie wiedzy i doświadczeń w realizacji projektów innowacyjnych poprzez zorganizowanie dwudniowego wyjazdu studyjnego na teren Dolnego Śląska, składającego się z części teoretycznej i praktycznej. W części teoretycznej uczestnicy zostaną zapoznani ze szczegółowymi informacjami dotyczącymi funkcjonowania i koncepcją Sieci, możliwościami uczestnictwa oraz finansowania realizowanych działań. Ta część będzie jednocześnie stanowiła platformę na której uczestnicy będą mogli nawiązać wstępną współpracę w ramach grup operacyjnych. W części praktycznej uczestnicy zapoznają się z trzema przykładami wykorzystania innowacyjnych rozwiązań poprzez wizyty u producentów produktów regionalnych, tradycyjnych i ekologicznych, spotkania z przedstawicielami stowarzyszeń, wsi tematycznych bądź Lokalnych Grup Działania. Działania informacyjno-edukacyjne pozwolą na poszerzenie wiedzy uczestników, transfer wiedzy fachowej, lepszą komunikację i nawiązanie kontaktów w zakresie współpracy. Zwiększenie udziału zainteresowanych stron ułatwi utworzenie i funkcjonowanie sieci kontaktów pomiędzy rolnikami, podmiotami doradczymi, jednostkami naukowymi, podmiotami doradczymi, jednostkami naukowymi, przedsiębiorcami sektora rolno-spożywczego oraz pozostałymi podmiotami zainteresowanymi wdrażaniem innowacji w rolnictwie i na obszarach wiejskich.</t>
  </si>
  <si>
    <t xml:space="preserve"> partnerzy Sieci na rzecz innowacji w rolnictwie i na obszarach wiejskich wspierający tworzenie i organizację grup operacyjnych, potencjalni partnerzy,  rolnicy, podmioty doradcze, przedstawiciele jednostek naukowych, przedsiębiorcy sektora rolno-spożywczego, inne podmioty zainteresowane wdrażaniem innowacji w rolnictwie i na obszarach wiejskich.</t>
  </si>
  <si>
    <t>4, 5</t>
  </si>
  <si>
    <t>Innowacje w celu różnicowania działalności na obszarach wiejskich i poprawy jakości życia na wsi</t>
  </si>
  <si>
    <t xml:space="preserve">Głównym celem planowanego wyjazdu studyjnego, składającego się z części teoretycznej i praktycznej jest aktywizacja mieszkańców obszarów wiejskich do podejmowania działań na rzecz rozwoju obszarów wiejskich, wymiana wiedzy fachowej oraz dobrych praktyk w zakresie innowacji w rolnictwie. Przygotowanie doradców Dolnośląskiego Ośrodka Doradztwa Rolniczego we Wrocławiu do promowania programu wśród potencjalnych uczestników Sieci oraz wspierania wdrażania innowacji na obszarach wiejskich.    </t>
  </si>
  <si>
    <t>rolnicy, przedsiębiorcy, przedstawiciele LGD, doradcy rolniczy</t>
  </si>
  <si>
    <t>Przez innowacyjność do profesjonalizacji 
produkcji i rynku ziemniaka</t>
  </si>
  <si>
    <t>Operacja ma na celu wprowadzenie do praktyki rolniczej innowacji w celu osiągnięcia profesjonalizmu w uprawie, przechowalnictwie i sprzedaży ziemniaka oraz podniesienie jakości uzyskiwanych zbiorów a w efekcie podniesienie rentowności w produkcji tego gatunku. Szkolenie (połączone z warsztatami) będzie miało charakter innowacyjno-edukacyjny. Zdobyta wiedza pozwoli na transfer wiedzy w zakresie dobrych praktyk wdrażania innowacji na obszarach wiejskich oraz promowania innowacyjnych technologii uprawy ziemniaka w województwie dolnośląskim</t>
  </si>
  <si>
    <t>szkolenie połączone z warsztatami</t>
  </si>
  <si>
    <t xml:space="preserve">rolnicy, firmy hodowlano nasienne, przedsiębiorstwa handlowe zajmujące się sprzedażą ziemniaka (dysponujące obiektami przechowalniczymi i liniami do konfekcjonowania), doradcy rolniczy, służby działające na rzecz producentów rolnych </t>
  </si>
  <si>
    <t>Autostradą do innowacji</t>
  </si>
  <si>
    <t>Głównym celem operacji będzie ułatwienie transferu wiedzy i innowacji oraz współpraca między podmiotami działającymi w branży rolniczej z terenu Polski i Holandii, w zakresie wdrażania innowacji w rolnictwie, podczas czterodniowego wyjazdu studyjnego do Holandii w dniach 05-08.12.2016 r. Planowany zakres działań operacji jest zróżnicowany, obejmuje zarówno innowacyjne podejście do produkcji roślinnej, jak i zwierzęcej. Wymiana wiedzy i doświadczeń, będzie miała wpływ na rozwój branży rolniczej, z jednoczesnym ograniczeniem negatywnego wpływu rolnictwa na środowisko. Działania koncentrują się na pokazaniu dobrych, innowacyjnych przykładów funkcjonujących i sprawdzających się w gospodarstwach holenderskich. Zniwelowanie dysproporcji między poziomem wiedzy wśród rolników oraz administracji zarówno po stronie polskiej, jak i holenderskiej, przyczyni się do wzmocnienia i utrwalenia współpracy promującej innowacyjność między instytucjami oraz gospodarstwami rolniczymi.</t>
  </si>
  <si>
    <t>rolnicy, przedstawiciele organizacji i instytucji rolniczych, naukowo-badawczych, admini-stracji, branży rolno-spożywczej, przedsiębiorcy oraz lokalne organizacje, mieszkańcy obszarów wiejskich, w tym partnerzy Sieci na rzecz innowacji w rolnictwie i na obszarach wiejskich</t>
  </si>
  <si>
    <t>Liczba osób biorących udział w działaniach szkoleniowych</t>
  </si>
  <si>
    <t>Liczba artykuł w miesięczniku branżowym „Twój Doradca Rolniczy Rynek”</t>
  </si>
  <si>
    <t>Upowszechnianie wiedzy na temat legalnej sprzedaży produktów lokalnych i tradycyjnych z branży rolno-spożywczej oraz tworzenie kanałów sprzedaży</t>
  </si>
  <si>
    <t>Celem realizacji operacji będzie: przygotowanie rolników, przedsiębiorców, mieszkańców wsi oraz podmiotów wspierających rozwój obszarów wiejskich do wchodzenia w dalsze fazy łańcucha żywnościowego; upowszechnianie informacji na temat możliwości różnicowania dochodów rodziny rolnika; skracanie łańcucha żywnościowego poprzez przygotowanie do sprzedaży produktów rolnych w kontekście wprowadzanych od 01.01.2016 r. zmian w przepisach prawnych; prezentacja innowacyjnych rozwiązań w zakresie sprzedaży i dystrybucji wysokiej jakości produktów rolnych; budowanie sieci kontaktów w zakresie wdrażania innowacji na obszarach wiejskich; transfer i upowszechnienie wiedzy na temat tworzenia i funkcjonowania innowacyjnego inkubatora kuchennego.</t>
  </si>
  <si>
    <t xml:space="preserve">  szkolenie obejmujące:  wykłady, zajęcia warsztatowe, wyjazd studyjny (2)</t>
  </si>
  <si>
    <t>rolnicy, przedsiębiorcy, mieszkańcy wsi, podmioty wspierające rozwój obszarów wiejskich</t>
  </si>
  <si>
    <t>Kujawsko-Pomorski Ośrodek Doradztwa Rolniczego</t>
  </si>
  <si>
    <t>1 i 3</t>
  </si>
  <si>
    <t>1 i 4</t>
  </si>
  <si>
    <t>Innowacyjne rozwiązania w organizacji chowu i przetwórstwie bydła mięsnego</t>
  </si>
  <si>
    <t>Celem realizacji operacji jest przedstawienie hodowcom żywca wołowego oraz doradcom rolniczym, innowacji technicznych i technologicznych w produkcji bydła mięsnego oraz  przetwórstwa jako jednego ze sposobów na podniesienie efektywności gospodarowania. Wyżej wymienione cele realizowane będą poprzez przekazanie od strony teoretycznej i praktycznej, wiedzy z zakresu organizacji produkcji bydła mięsnego na przykładzie gospodarstwa, w którym utrzymywanych jest sześć ras tego bydła. Zdobycie wiedzy o systemie chowu oraz organizacji uboju, zbytu mięsa wołowego. Motywowanie do wspólnego działania poprzez obserwację funkcjonującej spółdzielni produkcyjnej , której członkowie przejęli część łańcucha „od pola do stołu"</t>
  </si>
  <si>
    <t>wyjazd szkoleniowy, broszura</t>
  </si>
  <si>
    <t>rolnicy, doradcy i przedstawiciele nauki oraz praktyki</t>
  </si>
  <si>
    <t>liczba broszur</t>
  </si>
  <si>
    <t>1 i 2</t>
  </si>
  <si>
    <t>Innowacyjne rozwiązania w zarządzaniu stadem bydła mlecznego w zautomatyzowanej oborze</t>
  </si>
  <si>
    <t>Celem realizacji operacji jest:  ułatwienie transferu wiedzy w rolnictwie, szczególnie w gospodarstwach specjalizujących się w produkcji mleka; promowanie nowatorskich sposobów żywienia bydła w oparciu o automatyczne systemy zadawania pasz i doju; ulepszenie systemu zarządzania gospodarstwem i wydajnością mleka; zaprezentowanie innowacyjnych rozwiązań w rzeczywistej oborze na ok. 30 krów z wykorzystaniem robota udojowego; ekonomiczne i organizacyjne uzasadnienie stosowania innowacyjnych rozwiązań w zarządzaniu stadem; wykorzystanie informacji pozyskanych z komputera współpracującego z robotem udojowym do optymalnego zarządzania stadem krów i podejmowania decyzji krótko i długoterminowych: a) poprawa wydajności i opłacalności produkcji mleka, b) zmniejszenie pracochłonności doju i zadawania pasz, c)większa kontrola rozrodu i wydłużenie okresu użytkowania krów, d) kontrola prawidłowości żywienia i wydajności mlecznej, e) ograniczenie występowania zaburzeń metabolicznych.</t>
  </si>
  <si>
    <t>konferencja, szkolenie praktyczne</t>
  </si>
  <si>
    <t>liczba uczestników konferencji</t>
  </si>
  <si>
    <t>hodowcy i producenci mleka o stadach powyżej 40 krów, organizacje i związki producentów mleka, służba weterynaryjna, uczniowie i studenci, nauczyciele zawodu, przedstawiciele nauki i doradcy</t>
  </si>
  <si>
    <t>Droga rozwoju dla innowacyjnych rolników i przedsiębiorców. Warsztaty informacyjno-motywacyjne</t>
  </si>
  <si>
    <t xml:space="preserve"> Celem planowanej operacji jest dostarczenie wiedzy o działaniu „Współpraca” potencjalnym beneficjentom - rolnikom i przedsiębiorcom oraz doradcom z powiatowych zespołów i specjalistom branżowym, którzy mają z nimi najczęściej kontakt.  Rolnicy, poza ogrodnikami, do tej pory rzadko korzystali ze wsparcia inwestycji jako grupy producentów, dlatego drugim celem jest zmotywowanie do działania poprzez pokazanie korzyści, które można uzyskać prowadząc wspólne działania w ramach grupy operacyjnej na rzecz wdrożenia innowacji. Aby osiągnąć ten cel planujemy zorganizować dwudniowe warsztaty, na których oprócz  wiedzy o działaniu „Współpraca” będą elementy motywacji do działania i informacji z zakresu prawa w celu zawiązania grupy operacyjnej. W trakcie warsztatów planowane jest przekazanie uczestnikom wiedzy dotyczącej: tworzenia i funkcjonowania Sieci na rzecz innowacji w rolnictwie i na obszarach wiejskich, porozumienia o współpracy, budowy planu operacyjnego dla województwa w zakresie projektów upowszechniania innowacji,
źródeł finansowania działań innowacyjnych, wymagań działania PROW „Współpraca”, inicjatyw zawiązywania grup operacyjnych. Budowane i rozwijane będą umiejętność społeczne niezbędne do tworzenia grup oraz motywowania jej członków do działania. </t>
  </si>
  <si>
    <t>dwudniowy warsztat informacyjno- motywacyjny</t>
  </si>
  <si>
    <t>Innowacyjne systemy uprawy roślin polowych przy użyciu agregatów nowej generacji</t>
  </si>
  <si>
    <t>1. Ułatwienie transferu wiedzy z zakresu innowacyjnych technologii uprawy i siewu. 2. Zapoznanie się z ideą agregatów uprawowo-siewnych do uprawy uproszczonej. 3. porównanie efektów pracy różnych modeli maszyn. 4. Nabywanie praktycznych umiejętności przez uczestników szkolenia. 5. Zwiększenie udziału zainteresowanych rolników wdrożeniem nowoczesnych, bardziej efektywnych technologii uprawy. 6. Zwiększenie rentowności gospodarstw. Uprawa uproszczona gleby, a w szczególności uprawa pasowa, to najnowsze trendy, zyskujące coraz większą popularność wśród rolników. Jest to uprawa, która przy coraz większym  deficycie wody gwarantuje bardziej stabilne plony, obniża koszty zabiegów agrotechnicznych i nakładów pracy.</t>
  </si>
  <si>
    <t>szkolenie</t>
  </si>
  <si>
    <t>1, 3</t>
  </si>
  <si>
    <t>Skracanie łańcucha żywnosciowego w ramach proekologicznej hodowli gęsi.</t>
  </si>
  <si>
    <t>szkolenie, warsztaty,film promocyjny, impreza wystawienniczo-targowa</t>
  </si>
  <si>
    <t>hodowcy gęsi, rolnicy, pracownicy restauracji, przetwórcy, przedsiebiorcy, pracownicy naukowi, wystawcy i odwiedzający.</t>
  </si>
  <si>
    <t>Kujawsko-Pomorski Ośrodek Doradztwa Rolniczego w Minikowie</t>
  </si>
  <si>
    <t>Kujawsko-Pomorska Wieprzowina produkowana z wykorzystaniem polskiego białka pochodzenia roślinnego.</t>
  </si>
  <si>
    <t>warsztaty, konferencja</t>
  </si>
  <si>
    <t>hodowcy trzody chlewnej, przetwórcy, restauratorzy, doradcy i konsumenci.</t>
  </si>
  <si>
    <t xml:space="preserve">Zrównoważone użytkowanie zasobów wodnych i glebowych w okresach posusznych - innowacyjne rozwiązania.
</t>
  </si>
  <si>
    <t xml:space="preserve">liczba przeszkolonych osób </t>
  </si>
  <si>
    <t>II Forum Hodowców i Producentów Trzody Chlewnej Kujaw i Pomorza.</t>
  </si>
  <si>
    <t>forum (konferencja)</t>
  </si>
  <si>
    <t>rolnicy, doradcy</t>
  </si>
  <si>
    <t xml:space="preserve">Innowacyjne praktyki hodowlane prezentowane podczas 
Europejskich Targów Hodowlanych w Clermont-Ferrand.
</t>
  </si>
  <si>
    <t>doradcy, specjalisci KPODR, hodowcy, przedstawiciele naukowi UTP</t>
  </si>
  <si>
    <t xml:space="preserve">Główne cele operacji:
1.  Ułatwianie wymiany wiedzy fachowej oraz dobrych praktyk w zakresie wdra-żania innowacji w rolnictwie i na obszarach wiejskich.
2.  Promowanie innowacji w rolnictwie, produkcji żywności i w leśnictwie.
3.  Ułatwianie transferu wiedzy i innowacji w rolnictwie i leśnictwie oraz na ob-szarach wiejskich.
4.  Wsparcie tworzenia i organizacji grup operacyjnych na rzecz innowacji oraz opracowywania przez nie projektów.
Projekt skupiać będzie osoby ze świata nauki, między innymi z Instytutu Technolo-giczno-Przyrodniczego, Uniwersytetu Technologiczno-Przyrodniczego z katedr: Kate-dra Gleboznawstwa i Ochrony Gleb, Katedra Podstaw Produkcji Roślinnej i Doświad-czalnictwa, Katedra Melioracji i Agrometeorologii oraz Instytutu Uprawy Nawożenia i Gleboznawstwa w Puławach.
Przedstawiciele świata nauki podczas warsztatów mają zebrać wszelkie informacje niezbędne do zrównoważonego użytkowania zasobów wodnych i glebowych. Podczas spotkań mają wypracować model łagodzenia skutków niedoboru wody w regionie Kujaw  (zgodnie z działaniem KSOW na lata 2016-2017 w zakresie SIR, działanie 5).  Zgodnie z celem SIR  „wsparcie tworzenia i organizacji grup operacyjnych na rzecz innowacji oraz opracowywania przez nie projektów” zakładanym celem operacji bę-dzie utworzenie grupy operacyjnej, która wypracuje strategię oraz wyłoni przedsta-wicieli, którzy stworzą model informacyjny z zakresu innowacyjnych rozwiązań w systemach produkcji roślinnej. Warsztaty i konferencja mają na celu promowanie efektywnego gospodarowania zasobami wodnymi w różnych strukturach zasiewu roślin uprawnych i wpisują się w cel KSOW „promowanie innowacji w rolnictwie, produkcji żywności i w leśnictwie”. Wyłoniona grupa operacyjna pozwoli na próbę skutecznego przeciwdziałania wpływu niekorzystnych warunków atmosferycznych (posuchy rolniczej) w produkcji roślinnej. W dalszej perspektywie czasu, współpracu-jąca grupa specjalistów z świata nauki, doradztwa i praktyki pozwoli na wyelimino-wanie w produkcji roślinnej czynników wysokiego ryzyka jakim jest niedobór wody czy chociażby utrata materii organicznej. Organizacja konferencji dla rolników z te-renu województwa kujawsko-pomorskiego pozwoli na ułatwienie transferu wiedzy i innowacji w rolnictwie zgodnie z priorytetem PROW na lata 2014-2020 „ułatwianie transferu wiedzy i innowacji w rolnictwie i leśnictwie oraz na obszarach wiejskich” oraz celem SIR „ułatwianie wymiany wiedzy fachowej oraz dobrych praktyk w za-kresie wdrażania innowacji w rolnictwie i na obszarach wiejskich”. 
Operacja ma na celu również zapoznanie rolników oraz doradców rolnych z możli-wościami istniejących innowacyjnych rozwiązań między innymi z zakresu systemów wspomagania podejmowania decyzji o istniejące innowacyjne instrumenty, np. sta-cje meteorologiczne. Daje to możliwość stworzenia sieci kontaktów pomiędzy dorad-ca - rolnik, co pozwoli na uniknięcie strat w produkcji roślinnej. Poprzez długofalową współpracę pomiędzy, światem nauki, doradcą a rolnikiem oraz wzajemną wymianę kontaktów między nimi, pozwoli to na wspieranie innowacji technicznych jak i tech-nologicznych rozwiązań w celu uzyskania lepszych plonów.
</t>
  </si>
  <si>
    <t xml:space="preserve">• Ułatwianie transferu wiedzy i innowacji w rolnictwie i leśnictwie oraz na obsza-rach wiejskich.
• Promowanie innowacji w rolnictwie, produkcji żywności i w leśnictwie
• Ułatwianie tworzenia oraz funkcjonowania sieci kontaktów pomiędzy hodow-cami, podmiotami doradczymi, jednostkami naukowymi oraz pozostałymi podmiotami zainteresowanymi wdrażaniem innowacji w hodowli zwierząt go-spodarskich oraz dobrych praktyk.
• Ułatwianie wymiany fachowej wiedzy oraz dobrych praktyk w zakresie wdraża-nia innowacji w rolnictwie i na obszarach wiejskich.
Wyjazd studyjny umożliwi wymianę wiedzy i doświadczeń w zakresie dobrej praktyki hodowlanej zwierząt gospodarskich. Istotny w realizacji projektu jest dobór uczest-ników. Specjaliści i doradcy Kujawsko-Pomorskiego Ośrodka Doradztwa Rolniczego,  naukowcy z Uniwersytetu Technologiczno-Przyrodniczego w Bydgoszczy oraz hodow-cy stanowią grupę docelową, która gwarantuje możliwość transferu wiedzy z nauki do praktyki. Wyżej wymienione podmioty, poznają doświadczenia hodowców francu-skich w hodowli bydła mlecznego, mięsnego, owiec, kóz. Z uwagi na to, że targi te należą do największych międzynarodowych imprez sektora produkcji zwierzęcej, istnieje duża możliwość wymiany wiedzy i doświadczeń francuskich hodowców. 
Udział w tego rodzaju wydarzeniu pozwoli w przyszłości na efektywniejsze wdraża-nie innowacji w rolnictwie na terenie województwa kujawsko-pomorskiego. Po odby-tym wyjeździe studyjnym powstanie krótki film edukacyjny do wykorzystania na szkoleniach z hodowcami w kraju. 
Wspólny wyjazd studyjny będzie okazją do zacieśnienia współpracy i integracji osób zajmujących się tematyką hodowli zwierząt gospodarskich w województwie kujaw-sko-pomorskim. Wyjazd ułatwi zdobycie innowacyjnych rozwiązań francuskich.
</t>
  </si>
  <si>
    <t>• Upowszechnianie informacji na temat możliwości różnicowania dochodów rodziny rolnika.
• Prezentacja innowacyjnych rozwiązań w zakresie sprzedaży i dystrybucji wysokiej jakości produktów rolnych.
• Budowanie sieci kontaktów w zakresie wdrażania innowacji na obszarach wiej-skich.
• Transfer i upowszechnienie wiedzy dotyczącej innowacji i dobrych praktyk w cho-wie, przetwórstwie, sprzedaży bezpośredniej gęsiny, a także wykorzystaniu pro-duktów rolno-spożywczych z gęsiny w ofercie restauracyjnej.
Głównym celem operacji jest zachęcenie producentów i przetwórców gęsiny do zbu-dowania innowacyjnego systemu bezpośrednich dostaw poprzez stworzenie sieci kontaktów pomiędzy hodowcami, przetwórcami i handlowcami. Obecnie wielu re-stauratorów zaopatruje się w hipermarketach i hurtowniach w towar niewysokiej jakości, pochodzący z różnych, często odległych rejonów kraju i zagranicy, zamiast wspierać lokalnych hodowców i przedsiębiorców. Powodem takiego stanu rzeczy jest brak znajomości rynku lokalnego, a także niechęć i często niedostrzeganie korzyści płynących z nawiązania współpracy. Innowacyjność tego projektu polega na pokaza-niu tych korzyści, w tym również korzyści osiąganych przez konsumentów produktu finalnego.</t>
  </si>
  <si>
    <t>Celem realizacji operacji jest przedstawienie  100 hodowcom prosiąt  innowacji technicznych i techno-logicznych w produkcji, w ramach pozyskiwanych środków z PROW na ich realizację  oraz  poprawę opłacalności produkcji. Wyżej wymienione cele realizowane będą poprzez przedstawienie możliwości uzyskania wsparcia z działania PROW- modernizacja dla gospodarstw zajmujących się produkcją żyw-ca wieprzowego , zaproponowanie  innowacyjnych, przyjaznych dla zwierząt  systemów utrzymania i bioasekuracji loch i prosiąt . Nowoczesne i innowacyjne  metody prowadzenia stada loch i stosowanie  preparatów wspomagających rozród oraz  nowoczesne systemy żywienia świń przyczynią się do wzro-stu dochodowości gospodarstw rolnych co poprawi ich konkurencyjność na rynku wspólnotowym. 
I pozwoli na realizację celu SIR „ułatwianie wymiany wiedzy fachowej oraz dobrych praktyk w zakre-sie wdrażania innowacji w rolnictwie i na obszarach wiejskich</t>
  </si>
  <si>
    <t>Organizacja spotkań informacyjno-szkoleniowych dotyczących promocji i podniesienia wiedzy w zakresie sieci na rzecz innowacji w rolnictwie</t>
  </si>
  <si>
    <t>Celem operacji jest organizacja spotkań informacyjno-szkoleniowych dla potencjalnych przedstawicieli grup operacyjnych (rolników, doradców rolniczych, przedsiębiorców) dotyczących promocji i upowszechniania informacji na temat sieci na rzecz innowacji w rolnictwie oraz organizacji i współpracy grup operacyjnych</t>
  </si>
  <si>
    <t>spotkania informacyjno-szkoleniowe (35)</t>
  </si>
  <si>
    <t>producenci rolni (rolnicy), przedsiębiorcy rolniczy, przedsiębiorcy, doradcy rolniczy</t>
  </si>
  <si>
    <t>Lubelska Izba Rolnicza</t>
  </si>
  <si>
    <t>Cykl spotkań informacyjno-aktywizujących promujących Sieć na rzecz innowacji w rolnictwie i na obszarach wiejskich (SIR) w województwie lubelskim</t>
  </si>
  <si>
    <t>Celem operacji jest zapoznanie uczestników spotkań z funkcjonowaniem Sieci na rzecz innowacji w rolnictwie i na obszarach wiejskich, zagadnieniem innowacji w rolnictwie oraz możliwościami praktycznego zastosowania przedstawianych rozwiązań, nawiązanie kontaktów i współpracy pomiędzy potencjalnymi uczestnikami grup operacyjnych</t>
  </si>
  <si>
    <t>spotkania informacyjno-aktywizujące (5)</t>
  </si>
  <si>
    <t>rolnicy, grupy rolników, organizacje rolników, doradcy rolniczy, przedstawiciele nauki, instytucji naukowo-badawczych, przedsiębiorcy sektora rolno-spożywczego</t>
  </si>
  <si>
    <t>Lubelski Ośrodek Doradztwa Rolniczego</t>
  </si>
  <si>
    <t>Celem operacji jest zapoznanie uczestników spotkań z funkcjonowaniem sieci na rzecz innowacji w rolnictwie i na obszarach wiejskich, zagadnieniem innowacji w rolnictwie oraz możliwościami praktycznego zastosowania przedstawianych rozwiązań, nawiązanie kontaktów i współpracy pomiędzy potencjalnymi uczestnikami grup operacyjnych</t>
  </si>
  <si>
    <t>Nowoczesne technologie uprawy roli jako innowacyjne wyzwania dla rozwijających się gospodarstw</t>
  </si>
  <si>
    <t>Celem operacji jest zapoznanie uczestników seminarium z funkcjonowaniem sieci na rzecz innowacji w rolnictwie i na obszarach wiejskich, zagadnieniem innowacji w rolnictwie, możliwościami praktycznego zastosowania przedstawianych rozwiązań, nawiązanie kontaktów i współpracy pomiędzy potencjalnymi uczestnikami grup operacyjnych oraz przedstawienie dobrych praktyk w zakresie wdrażania innowacji w gospodarstwach zajmujących się produkcją roślinną</t>
  </si>
  <si>
    <t>seminarium połączone z wyjazdem studyjnym</t>
  </si>
  <si>
    <t xml:space="preserve"> liczba uczestników operacji</t>
  </si>
  <si>
    <t>rolnicy, grupy rolników, organizacje rolników, doradcy rolniczy, przedstawiciele nauki, instytucji naukowo-badawczych, przedsiębiorcy sektora rolnego</t>
  </si>
  <si>
    <t>Innowacyjne technologie w uprawie roślin sadowniczych</t>
  </si>
  <si>
    <t>zapoznanie uczestników seminarium z funkcjonowaniem sieci na rzecz innowacji w rolnictwie i na obszarach wiejskich, zagadnieniem innowacji w rolnictwie, możliwościami praktycznego zastosowania przedstawianych rozwiązań, nawiązanie kontaktów i współpracy pomiędzy potencjalnymi uczestnikami grup operacyjnych oraz przedstawienie dobrych praktyk w zakresie wdrażania innowacji w gospodarstwach zajmujących się produkcją sadowniczą</t>
  </si>
  <si>
    <t>2-dniowe seminarium połączone z wyjazdem studyjnym</t>
  </si>
  <si>
    <t>liczba uczestników seminarium</t>
  </si>
  <si>
    <t>Tworzenie i organizacja grup operacyjnych na rzecz innowacji w rolnictwie i na obszarach wiejskich</t>
  </si>
  <si>
    <t>konferencja (2)</t>
  </si>
  <si>
    <t>rolnicy, grupy rolników, posiadacze lasów, naukowcy, przedstawiciele instytutów lub jednostek naukowych, przedstawiciele uczelni, przedsiębiorcy sektora rolnego lub spożywczego, przedsiębiorcy sektorów działających na rzecz sektora rolnego i spożywczego, doradcy rolniczy, organizacje rolników</t>
  </si>
  <si>
    <t xml:space="preserve">Grupa producencka potenciałem na grupę opercyjna </t>
  </si>
  <si>
    <t xml:space="preserve">promowanie profesjonalnej współpracy i realizacji przez rolników wspólnych inwestycji poprzez tworzenie się grup operacyjnych, zrzeszanie się producentów rolnych w grupy producenckie, tworzenie wspólnych struktur handlowych czy powiązań organizacyjnych lub innych form współpracy, promocja wspólnego wdrażania innowacyjnych rozwiązań poprzez tworzenie się grup operacyjnych realizujących projekty w ramach działania "Współpraca" bądź partnerstw na rzecz innowacji. </t>
  </si>
  <si>
    <t>konferencja (3)</t>
  </si>
  <si>
    <t>Program Rozwoju Obszarów Wiejskich na lata 2014-2020 - drogą do innowacji i sukcesu.</t>
  </si>
  <si>
    <t xml:space="preserve">przekazanie wiedzy na temat: tworzenia oraz funkcjonowania sieci kontaktów pomiędzy podmiotami działającymi na obszarach wiejskich, koncepcji Sieci na rzecz innowacji w rolnictwie i na obszarach wiejskich, mozliwość finansowania innowacji oraz pokazanie dobrych przykładów - gospodarstw rolnych i podmiotów gospodarczych, wprowadzających innowacje w swojej działalności </t>
  </si>
  <si>
    <t>wyjazd szkoleniowo-studyjny (1)</t>
  </si>
  <si>
    <t>liczba uczestników wyjazdu szkoleniowo-studyjnego</t>
  </si>
  <si>
    <t>rolnicy, grupy rolników, organizacje rolników, doradcy rolniczy, przedstawiciele nauki, instytucji naukowo-badawczych, przedsiębiorcy</t>
  </si>
  <si>
    <t>Działanie "Współpraca" - narzędziem wspierania innowacyjności oraz grup operacyjnych</t>
  </si>
  <si>
    <t xml:space="preserve">promocja i pomoc w tworzeniu grup operacyjnych, poszukiwanie potencjalnych partnerów do współpracy na rzecz innowacji w rolnictwie i na obszarach wiejskich, promocja możliwości finansowania innowacyjnych projektów wdrażanych w rolnictwie i na obszarach wiejskich. </t>
  </si>
  <si>
    <t>szkolenie (15)</t>
  </si>
  <si>
    <t xml:space="preserve">liczba uczestników szkoleń </t>
  </si>
  <si>
    <t>Innowacje w przetwórstwie szansą na rozwój obszarów wiejskich</t>
  </si>
  <si>
    <t>Celem operacji jest podniesienie wiedzy nt. tworzenia i funkcjonowania grup operacyjnych w ramach działania "Współpraca" oraz transfer wiedzy i nabycie praktycznych umiejętności związanych z przetwórstwem żywności.</t>
  </si>
  <si>
    <t>szkolenie, warsztaty (4), konferencja</t>
  </si>
  <si>
    <t>rolnicy, domownicy, grupy rolników, posiadacze lasów, przedsiębiorcy sektora rolnego i spożywczego oraz sektorów działających na rzecz sektora rolnego i spożywczego, osoby zatrudnione w sektorze rolno-spożywczym pracujące na obszarach wiejskich, pracownicy podmiotów doradczych</t>
  </si>
  <si>
    <t>Innowacyjne technologie precyzyjnego nawożenia upraw rolniczych</t>
  </si>
  <si>
    <t>Głównym celem operacji jest dostarczenie wiedzy na temat innowacyjnych rozwiązań w procesie zrównoważonego nawożenia, uwzględniającego ochronę środowiska naturalnego w procesie uprawy i hodowli roślin</t>
  </si>
  <si>
    <t>konferencja + wyjazd studyjny</t>
  </si>
  <si>
    <t>rolnicy, doradcy rolniczych, przedstawiciele nauki</t>
  </si>
  <si>
    <t>Lubuski Ośrodek Doradztwa Rolniczego</t>
  </si>
  <si>
    <t>Przetwórstwo na poziomie gospodarstwa jako innowacyjny kierunek w gospodarstwach ekologicznych</t>
  </si>
  <si>
    <t>Głównym celem niniejszej operacji dostarczenie wiedzy na temat przetwórstwa żywności na poziomie gospodarstwa jako innowacyjnego kierunku w gospodarstwach ekologicznych</t>
  </si>
  <si>
    <t>przedsiębiorcy sektora rolno-spożywczego oraz działających na rzecz rolnictwa, rolnicy, doradcy rolniczych, przedstawiciele nauki</t>
  </si>
  <si>
    <t>Stoiska informacyjne nośnikiem informacji o innowacjach</t>
  </si>
  <si>
    <t>Głównym celem działań przedstawionych w niniejszej operacji jest podniesienie świadomości o szeroko rozumianych innowacjach w rolnictwie i na obszarach wiejskich wśród uczestników targów rolniczych, dożynek wojewódzkich oraz forum gospodarczego</t>
  </si>
  <si>
    <t>stoisko informacyjno-aktywizujące (6)</t>
  </si>
  <si>
    <t xml:space="preserve">Liczba stoisk informacyjno-aktywizacyjnych </t>
  </si>
  <si>
    <t>uczestnicy targów rolniczych dożynek oraz forum gospodarczego a w szczególności: rolnicy, przedsiębiorcy przetwórstwa rolno-spożywczego, doradcy rolniczy, przedstawiciele samorządów lokalnych, przedstawiciele świata nauki oraz mieszkańcy obszarów wiejskich</t>
  </si>
  <si>
    <t>Liczba konkursów</t>
  </si>
  <si>
    <t>Tworzenie systemów wspomagania decyzji w integrowanej ochronie roślin</t>
  </si>
  <si>
    <t>Głównym celem operacji jest dostarczenie rolnikom i doradcom LODR  informacji i wiedzy wykorzystywanej przy podejmowaniu decyzji w ochronie roślin. Zakłada się przeszkolenie 40 osób - użytkowników stacji meteo, doradców nadzorujących stacje meteo, przedstawicieli instytutów naukowych oraz osoby bezpośrednio odpowiedzialne za tworzenie innowacyjnego systemu wspomagania decyzji na terenie województwa lubuskiego</t>
  </si>
  <si>
    <t>doradcy rolniczych oraz przedstawiciele instytutów naukowych</t>
  </si>
  <si>
    <t>Uprawa bezorkowa  propozycją na innowacje w rolnictwie</t>
  </si>
  <si>
    <t>Głównym celem operacji jest podniesienie poziomu wiedzy na temat stosowania uprawy bezorkowej jako propozycji na innowacje w rolnictwie</t>
  </si>
  <si>
    <t>doradcy rolniczych, przedstawiciele instytutów naukowych, przedsiębiorcy</t>
  </si>
  <si>
    <t>Brokering w innowacjach nową formą wsparcia dla rolnictwa</t>
  </si>
  <si>
    <t>Głównym celem działań przedstawionych w niniejszej operacji jest podniesienie świadomości uczestników działań nt. poszukiwanie partnerów KSOW do współpracy w ramach działania „Współpraca”, o którym mowa w art. 3 ust. 1 pkt. 13 ustawy o wspieraniu rozwoju obszarów wiejskich z udziałem środków EFFROW w ramach PROW na lata 2014-2020 oraz ułatwianie tej współpracy</t>
  </si>
  <si>
    <t>wyjazd szkoleniowy</t>
  </si>
  <si>
    <t>Innowacje w procesie pozyskiwania mleka</t>
  </si>
  <si>
    <t>Głównym celem operacji jest dostarczenie informacji o możliwości tworzenia sieci kontaktów dla  doradców i służb wspierających wdrażanie innowacji na obszarach wiejskich oraz dostarczenie wiedzy na temat innowacji w procesie pozyskiwania mleka dla rolników, doradców rolniczych oraz przedstawicieli świata nauki w liczbie 40 osób w okresie 3 miesięcy.</t>
  </si>
  <si>
    <t>konferencja  + wyjazd studyjny</t>
  </si>
  <si>
    <t>rolnicy (producenci mleka), doradcy rolni, przedstawiciele nauki</t>
  </si>
  <si>
    <t xml:space="preserve">Zabiegi i preparaty poprawiające potencjał biologiczny gleb uprawnych jako przykład innowacyjnego kierunku w produkcji rolniczej </t>
  </si>
  <si>
    <t>Głównym celem jest przekazanie informacji nt. możliwości tworzenia sieci kontaktów dla doradców i służb wspierających wdrażanie informacji na obszarach wiejskich oraz podniesienie poziomu wiedzy w zakresie stosowania preparatów mikrobiologicznych  (użyźniaczy glebowych itp.) oraz biopreparatów w rolnictwie, jako innowacyjnej metody uprawy wśród 70 uczestników (w tym rolników i doradców) poprzez zorganizowanie szkolenia z zakresu użyźniaczy glebowych (dla 50 osób) oraz wyjazdu studyjnego (dla 20 osób) w okresie 6 miesięcy.</t>
  </si>
  <si>
    <t>szkolenie, wyjazd studyjny</t>
  </si>
  <si>
    <t xml:space="preserve">liczba uczestników szkolenia                  </t>
  </si>
  <si>
    <t>rolnicy, doradcy rolni</t>
  </si>
  <si>
    <t>liczba uczestników wyjazdu studyjnego</t>
  </si>
  <si>
    <t>Precyzyjne rolnictwo na przykladzie holendersicch doświadczeń</t>
  </si>
  <si>
    <t>Głównym celem operacji jest dostarczenie wiedzy na temat precyzyjnego rolnictwa, uwzględniającego zrównoważony rozwój oraz ochronę środowiska naturalnego na przykładzie innowacyjnych rozwiązań holenderskich, dla rolników, doradców rolniczych oraz przedstawicieli świata nauki w liczbie 35 osób w okresie trzech miesięcy</t>
  </si>
  <si>
    <t>rolnicy, doradcy rolni, przedstawiciele nauki</t>
  </si>
  <si>
    <t>Uprawa bezpłużna – innowacje i praktyka</t>
  </si>
  <si>
    <t>Głównym celem operacji jest podniesienie poziomu wiedzy na temat stosowania uprawy bezpłużnej jako propozycji na innowacje w rolnictwie, wśród rolników, doradców, przedsiębiorców i przedstawicieli insty-tucji naukowych o liczbie 40 osób, poprzez przeprowadzenie szkolenia w okresie 3 miesięcy</t>
  </si>
  <si>
    <t xml:space="preserve">rolnicy, doradcy rolni, przedsiębiorcy, przedstawiciele instytucji naukowych
</t>
  </si>
  <si>
    <t>System rolnictwa precyzyjnego – teoria i praktyka</t>
  </si>
  <si>
    <t>Głównym celem operacji jest dostarczenie wiedzy na temat innowacyjnych rozwiązań w zakresie precy-zyjnego rolnictwa, dla rolników, doradców rolniczych oraz przedstawicieli świata nauki w liczbie 40 osób w okresie trzech miesięcy</t>
  </si>
  <si>
    <t xml:space="preserve">rolnicy,  doradcy rolni, przedstawiciele nauki
</t>
  </si>
  <si>
    <t>Innowacyjność w rolnictwie – szansą na rozwój</t>
  </si>
  <si>
    <t xml:space="preserve"> Celem operacji jest zapoznanie uczestników z ideą innowacji, źródłami finansowania, nawiązaniu współpracy między uczestnikami i ewentualnym związaniem grup współpracy</t>
  </si>
  <si>
    <t>rolnicy, pracownicy naukowi, przedsiębiorcy, doradcy rolni, przedstawiciele jednostek samorządu terytorialnego oraz organizacji pozarządowych</t>
  </si>
  <si>
    <t>Łódzki Ośrodek Doradztwa Rolniczego</t>
  </si>
  <si>
    <t>Owady zapylające – szansą na przetrwanie rolnictwa część I</t>
  </si>
  <si>
    <t>seminarium (2) + wyjazd szkoleniowy</t>
  </si>
  <si>
    <t>rolnicy, mieszkańcy obszarów wiejskich, pszczelarze, pracownicy naukowi, doradcy rolni</t>
  </si>
  <si>
    <t>Owady zapylające – szansą na przetrwanie rolnictwa – część II</t>
  </si>
  <si>
    <t>seminarium + wyjazd szkoleniowy</t>
  </si>
  <si>
    <t>liczba uczestników  operacji</t>
  </si>
  <si>
    <t>Postęp biologiczny w hodowli ziemniaka</t>
  </si>
  <si>
    <t>Szkolenie „Postęp biologiczny w hodowli ziemniaka” ma na celu przybliżenie innowacyjnych, nowoczesnych i propagowanie innowacji w hodowli i ziemniaka oraz jego ochrony chorobami zakaźnymi i paso-żytami. Szkolenie przyczyni się do wymiany doświadczeń i wiedzy na temat ziemniaka pomiędzy środowiskiem naukowym, doradcami i producentami trzody. Dzięki spotkaniu nawiązane zostaną kontakty pomiędzy tymi grupami, które w przyszłości będą płaszczyzną wymiany wiedzy w tym zakresie.</t>
  </si>
  <si>
    <t>hodowcy, producenci ziemniaka, doradcy rolni</t>
  </si>
  <si>
    <t>Stoisko informacyjne „Przykłady  i promocja  Sieci na rzecz innowacji w rolnictwie i na obszarach wiejskich” w latach 2016-2017</t>
  </si>
  <si>
    <t>Głównym celem operacji jest informacja o idei, funkcjach i możliwościach jakie daje działalność Sieci na rzecz innowacji w rolnictwie i na obszarach wiejskich. Przyczyni się to do ułatwiania transferu wiedzy i innowacji w rolnictwie i leśnictwie oraz na obszarach wiejskich  oraz  wymiany wiedzy fachowej oraz dobrych praktyk w zakresie wdrażania innowacji w rolnictwie i na obszarach wiejskich</t>
  </si>
  <si>
    <t>stoisko informacyjne (8)</t>
  </si>
  <si>
    <t>liczba zorganizowanych stoisk</t>
  </si>
  <si>
    <t>Osoby odwiedzające imprezy promocyjno-wystawienniczo-handlowe, których głównym organizatorem lub współorganizatorem jest Łódzki Ośrodek Doradztwa Rolniczego z siedzibą w Bratoszewicach</t>
  </si>
  <si>
    <t>Innowacyjny system utrzymania klimatu w budynkach inwentarskich</t>
  </si>
  <si>
    <t>Głównym celem szkolenia jest przybliżenie innowacyjnych, nowoczesnych urządzeń służących utrzymaniu klimatu w budynkach inwentarskich. Spotkanie umożliwi nawiązanie kontaktów między grupami, które w przyszłości będą płaszczyzną wymiany wiedzy w tym zakresie.</t>
  </si>
  <si>
    <t>hodowcy, doradcy rolni, producenci urządzeń klimatycznych do budynków inwentarskich</t>
  </si>
  <si>
    <t>Innowacyjne technologie w przetwórstwie owocowo-warzywnym</t>
  </si>
  <si>
    <t>Szkolenie ma na celu przybliżenie innowacyjnych, nowoczesnych rozwiązań w zakresie przetwórstwa owocowo-warzywnego. Uczestnikiem szkolenia będą pracownicy naukowi Instytutu Ogrodnictwa w Skierniewicach, prezentujący innowacyjne rozwiązanie, tj. produkcja tzw. smoothie owocowych i warzywnych. Szkolenie zintegruje środowisko naukowe, przedstawicieli rolników oraz potencjalnych producentów maszyn i urządzeń służących w/w produkcji. Dzięki spotkaniu nawiązane zostaną kontakty pomiędzy tymi grupami, które w przyszłości będą płaszczyzną wymiany wiedzy w tym zakresie.</t>
  </si>
  <si>
    <t>producenci owoców i warzyw, doradcy rolni, przetwórcy….</t>
  </si>
  <si>
    <t>Nowości w produkcji trzody chlewnej</t>
  </si>
  <si>
    <t>Seminarium</t>
  </si>
  <si>
    <t>weterynarze, inseminatorzy, producenci trzody chlewnej oraz doradcy</t>
  </si>
  <si>
    <t>Innowacyjne sposoby ochrony roślin sadowniczych</t>
  </si>
  <si>
    <t>Seminarium (1 dzień), wyjazd studyjny (1 dzień)</t>
  </si>
  <si>
    <t>rolnicy, sadownicy, przetwórcy owoców, pracownicy naukowi, doradcy rolni</t>
  </si>
  <si>
    <t xml:space="preserve"> Celem operacji jest zapoznanie uczestników z innowacyjnymi metodami ochrony roślin warzywnych oraz przedstawienie najnowszych wyników badań naukowych w tej dziedzinie. Seminarium przyczyni się do wymiany doświadczeń i wiedzy na temat uprawy roślin warzywnych pomiędzy środowiskiem naukowym, doradcami, rolnikami uprawiającymi warzywa czy też przetwórcami. Dzięki spotkaniu nawiązane zostaną kontakty pomiędzy tymi grupami, które w przyszłości będą płaszczyzną wymiany wiedzy w tym zakresie.</t>
  </si>
  <si>
    <t>rolnicy, przetwórcy warzyw, pracownicy naukowi, doradcy rolni</t>
  </si>
  <si>
    <t xml:space="preserve"> wyjazd studyjny     </t>
  </si>
  <si>
    <t>rolnicy, hodowcy, doradcy rolni, przedsiębiorcy</t>
  </si>
  <si>
    <t>nieokreślona</t>
  </si>
  <si>
    <t>rolnicy, hodowcy, doradcy rolni, jednostki samorządu terytorialnego, organizacje pozarządowe, izby rolnicze, stowarzyszenia, związki, przedsiębiorcy, pracownicy naukowi – wszystkie podmioty działające w rolnictwie i leśnictwie oraz na rzecz rolnictwa zainteresowane rozwojem i innowacyjnością.</t>
  </si>
  <si>
    <t>Dziedzictwo kulinarne powiatu gorlickiego i nowosądeckiego jako element innowacyjności gospodarstw agroturystycznych</t>
  </si>
  <si>
    <t xml:space="preserve">Celem operacji jest popularyzacja dziedzictwa kulinarnego jako elementu wspierającego wielofunkcyjność i innowacyjność gospodarstw agroturystycznych.  </t>
  </si>
  <si>
    <t>wyjazd studyjny, broszura</t>
  </si>
  <si>
    <t xml:space="preserve"> rolnicy prowadzących gospodarstwa agroturystyczne i  zagrody edukacyjne, producenci produktów tradycyjnych i regionalnych, doradcy rolniczy, studenci Uniwersytetu Ekonomicznego w Krakowie oraz Uniwersytetu Rolniczego w Krakowie  oraz inni przedstawiciele świata nauki</t>
  </si>
  <si>
    <t>Małopolski Ośrodek Doradztwa Rolniczego</t>
  </si>
  <si>
    <t>Partnerstwo na rzecz produkcji ekologicznej szansą rozwoju małopolskich gospodarstw</t>
  </si>
  <si>
    <t xml:space="preserve">Celem operacji jest przedstawienie i popularyzacja innowacyjnych rozwiązań organizacyjnych w zakresie produkcji ekologicznej.  
</t>
  </si>
  <si>
    <t xml:space="preserve"> rolnicy z terenu małopolski,  przetwórcy, przedstawiciele doradztwa rolniczego oraz  innych instytucji działających w otoczeniu rolnictwa</t>
  </si>
  <si>
    <t>Kaskadowe szkolenie informacyjne w zakresie wdrażania innowacji w rolnictwie i na obszarach wiejskich oraz działania „Współpraca”</t>
  </si>
  <si>
    <t xml:space="preserve">Celem operacji jest aktywizowanie uczestników oraz przekazywanie wiedzy na temat działania "Współpraca".    
</t>
  </si>
  <si>
    <t>szkolenie (18)</t>
  </si>
  <si>
    <t xml:space="preserve"> potencjalni uczestnicy grup operacyjnych w tym w szczególności rolnicy, przedsiębiorcy,  przedstawiciele świata nauki a także doradcy, przedstawiciele organizacji branżowych, konsumenckich i samorządu terytorialnego</t>
  </si>
  <si>
    <t>1, 6</t>
  </si>
  <si>
    <t>Innowacje organizacyjne w usługach agroturystycznych</t>
  </si>
  <si>
    <t>Celem jest popularyzacja innowacyjnych rozwiązań organizacyjnych w zakresie aktywnego poszerzenia oferty o świadczenie usług edukacyjnych i organizacji szkoleń w gospodarstwach agroturystycznych . Operacja poprzez rozpowszechnianie dobrych praktyk i aktywizowanie różnych grup społecznych na rzecz rozpowszechniania nowych rozwiązań wpisuje się w priorytet PROW 2014-2020 dotyczący ułatwiania transferu wiedzy i innowacji w rolnictwie oraz na obszarach wiejskich a także rozwoju gospodarczego na obszarach wiejskich. Realizuje również cel KSOW w zakresie ułatwienia tworzenia oraz funkcjonowania sieci kontaktów pomiędzy rolnikami, podmiotami rolniczymi, jednostkami naukowymi, przedsiębiorcami sektora rolno-spożywczego oraz pozostałymi podmiotami zainteresowanymi wdrażaniem innowacji w rolnictwie i na obszarach wiejskich poprzez aktywizowanie podmiotów działających w branży agroturystycznej.</t>
  </si>
  <si>
    <t>właściciele gospodarstw agroturystycznych, doradcy rolni oraz przedstawiciele: LGD, Stowarzyszeń Agroturystycznych, samorządu powiatowego, gmin oraz  delegaci Małopolskiej Izby Rolniczej</t>
  </si>
  <si>
    <t>Budowa materii organicznej w glebie w oparciu o innowacyjne metody agrotechniczne  – zalecenia dla praktyki rolniczej.</t>
  </si>
  <si>
    <t>Celem operacji jest popularyzacja innowacyjnych rozwiązań w zakresie stosowania nawozów wapniowych. Wapnowanie gleb jest kluczowym elementem prawidłowej agrotechniki.  W wyniku realizacji operacji zaproponowany zostanie kompletny schemat organizacyjny obejmujący dystrybucję i racjonalne stosowanie nawozów wapniowych.  Poprzez uczestnictwo osób należących do różnych grup zawodowych działających w obszarze rolnictwa realizacja operacji sprzyjać będzie aktywizacji uczestników   oraz  tworzeniu sieci kontaktów pomiędzy osobami wspierającymi wdrażanie innowacji w rolnictwie.</t>
  </si>
  <si>
    <t>rolnicy z gospodarstw towarowych, doradcy rolniczy, studenci i wykładowcy Uniwersytetu Rolniczego w Krakowie, przedsiębiorcy</t>
  </si>
  <si>
    <t>Nowoczesne technologie w produkcji serowarskiej  -  warsztaty serowarskie i marketing produktów mleczarskich</t>
  </si>
  <si>
    <t xml:space="preserve"> liczba osób biorących udział w działaniach szkoleniowych</t>
  </si>
  <si>
    <t>1,2,5</t>
  </si>
  <si>
    <t>Nauka praktyce w obszarze innowacyjnych technologii rolniczych w kształtowaniu i ochronie środowiska</t>
  </si>
  <si>
    <t xml:space="preserve">Celem operacji jest:  poszukiwanie partnerów do współpracy w ramach transferu osiągnięć nauki do praktyki; zaprezentowanie potencjalnym odbiorcom (partnerom) najnowszych rozwiązań technologicznych, zachęcenie ich do podjęcia współpracy poprzez wskazanie korzyści jakie będą wynikały z wdrożenia innowacji; wspieranie wymiany wiedzy na temat innowacyjnych rozwiązań dostarczanych przez instytuty naukowe oraz ośrodki naukowe z przeznaczeniem dla sektora rolniczego; rozwijanie świadomości na temat wpływu innowacyjności na działania w gospodarstwie; promowanie innowacji w rolnictwie poprzez prezentacje i pokazy innowacyjnych rozwiązań; podniesienie wiedzy na temat korzyści wynikających ze współpracy w zakresie wdrażania innowacji; wsparcie tworzenia i organizacji grup operacyjnych na rzecz innowacji; popularyzacja wiedzy na temat innowacyjnych rozwiązań technologicznych w produkcji rolniczej polecanych do praktyki przez ośrodki naukowe
</t>
  </si>
  <si>
    <t xml:space="preserve"> konferencja (3)</t>
  </si>
  <si>
    <t>producenci rolni zajmujący się produkcją zwierzęcą, przedsiębiorcy działający w branży rolniczej w zakresie biogazowni, użytkownicy TUZ</t>
  </si>
  <si>
    <t>Mazowiecki Ośrodek Doradztwa Rolniczego</t>
  </si>
  <si>
    <t>Utworzenie Mazowieckiego Parku Naukowo Technologicznego Poświętne w Płońsku</t>
  </si>
  <si>
    <t xml:space="preserve">Cele operacji: poinformowanie szerokiego grona odbiorców odnośnie idei Mazowieckiego Parku Naukowo Technologicznego i możliwości współpracy w zakresie jego funkcjonowania. Stworzenie platformy do inicjowania partnerstw realizujących projekty w relacji nauka, praktyka i doradztwo oraz stworzenie platformy do wymiany wiedzy i doświadczeń związanych z innowacyjnymi rozwiązaniami stosowanymi w rolnictwie. </t>
  </si>
  <si>
    <t>przyszli partnerzy biorący udział w utworzeniu i funkcjonowaniu MPNT, rolnicy, producenci rolni</t>
  </si>
  <si>
    <t>liczba uczestników warsztatów</t>
  </si>
  <si>
    <t>Doradca innowacji</t>
  </si>
  <si>
    <t>Cele operacji: stworzenie struktury współpracy wewnątrz Ośrodka, aby umożliwić prawidłową realizację zadań SIR w województwie mazowieckim. Dotarcie z informacją o Sieci na rzecz innowacji w rolnictwie i na obszarach wiejskich poprzez doradców do rolników, producentów rolnych, przetwórców i mieszkańców terenów wiejskich. W przyszłości operacja ma zaowocować tworzeniem się grup operacyjnych oraz innowacyjnymi rozwiązaniami w rolnictwie.</t>
  </si>
  <si>
    <t>3-jednodniowe szkolenia dla doradców MODR</t>
  </si>
  <si>
    <t>liczba szkoleń</t>
  </si>
  <si>
    <t xml:space="preserve">doradcy rolniczy,rolnicy, producenci rolni, przetwórcy i inni mieszkańcy terenów wiejskich. </t>
  </si>
  <si>
    <t>liczba uczestników</t>
  </si>
  <si>
    <t>1,4,5</t>
  </si>
  <si>
    <t>Wspieranie rozwoju innowacyjnych form pozarolniczej działalności na obszarach Mazowsza</t>
  </si>
  <si>
    <t xml:space="preserve">Cele operacji: kompleksowe wsparcie działań w zakresie innowacyjnych form pozarolniczej działalności rolników, przedsiębiorców i mieszkańców obszarów wiejskich, działań w zakresie współpracy regionalnej w celu rozwoju gospodarczego i społecznego obszarów wiejskich Mazowsza.  </t>
  </si>
  <si>
    <t>3-dniowy wyjazd studyjny dla 50 osób do dwóch województw: świętokrzyskiego i lubelskiego</t>
  </si>
  <si>
    <t>liczba uczestników  wyjazdu studyjnego</t>
  </si>
  <si>
    <t>mieszkańcy obszarów wiejskich: rolnicy, właściciele gospodarstw agroturystycznych i obiektów turystyki wiejskiej, właściciele zagród edukacyjnych, przedstawiciele stowarzyszeń i innych organizacji wspierających rozwój turystyki, doradcy rolniczy</t>
  </si>
  <si>
    <t>Perspektywy kreowania korytarzy ekologicznych w skali lokalnej z korzyścią dla przyrody i rolnika</t>
  </si>
  <si>
    <t>Cele operacji: tworzenie grup operacyjnych w zakresie działania na rzecz idei  korytarzy ekologicznych na terenie Polski. Zwiększenie udziału mieszkańców obszarów wiejskich w podejmowaniu inicjatyw na rzecz rozwoju obszarów wiejskich.</t>
  </si>
  <si>
    <t>2 szkolenia  dla 60 osób każde,    1 spotkanie potencjalnych uczestników grupy operacyjnej dla 50  osób</t>
  </si>
  <si>
    <t>rolnicy, doradcy MODR, przedstawiciele samorządów</t>
  </si>
  <si>
    <t>liczba uczestników spotkania</t>
  </si>
  <si>
    <t>Możliwości utylizacji odpadów organicznych, poprawy plonowania i właściwości gleb przez zastosowanie biowęgla</t>
  </si>
  <si>
    <t xml:space="preserve">Cele operacji: przekazanie praktycznej wiedzy na temat biowęgla, jego zastosowania w rolnictwie oraz demonstracja sposobu jego wytwarzania. </t>
  </si>
  <si>
    <t>2 szkolenia dla 60 osób każde,                           1 konferencja dla 50 osób</t>
  </si>
  <si>
    <t>rolnicy- jako potencjalni użytkownicy biowęgla w rolnictwie, doradcy MODR</t>
  </si>
  <si>
    <t>Konferencja promująca innowacyjność i dobre praktyki w gospodarstwach rolnych, przedsiębiorstwach przetwórstwa rolno-spożywczego i usług rolniczych biorących udział w konkursie AgroLiga 2016</t>
  </si>
  <si>
    <t>Celem operacji jest: popularyzacja doświadczeń z zakresu nowoczesnych technologii i procesu technologicznego, innowacyjnych metod zarządzania w indywidualnych gospodarstwach rolnych i przedsiębiorstwach przetwórstwa rolno-spożywczego i usług rolniczych; pokazanie dobrych praktyk w zakresie innowacyjnych metod zarządzania; nawiązanie współpracy wśród uczestników konferencji</t>
  </si>
  <si>
    <t>konferencja, publikacja-katalog</t>
  </si>
  <si>
    <t>rolnicy, przedsiębiorstwa przetwórstwa rolno-spożywczego i usług rolniczych działające na terenie woj.opolskiego, osoby zainteresowane tematem innowacyjności w produkcji rolnej i usługach rolniczych</t>
  </si>
  <si>
    <t>Opolski Ośrodek Doradztwa Rolniczego</t>
  </si>
  <si>
    <t>nakład katalogu</t>
  </si>
  <si>
    <t>Konferencja i spotkania informacyjno-szkoleniowe pt.: "Sieć na rzecz innowacji w rolnictwie i na obszarach wiejskich dla województwa opolskiego"</t>
  </si>
  <si>
    <t>Celem operacji jest: realizacja celów przekrojowych polityki rozwoju obszarów wiejskich, ze szczególnym uwzględnieniem innowacyjności; kompleksowe przekazanie informacji o celach operacyjnych, które będą realizowane poprzez tworzony w woj.opolskim SIR; przekazanie informacji o możliwości tworzenia i funkcjonowania grup operacyjnych na rzecz innowacji; przekazanie informacji w jaki sposób można zostać partnerem regionalnym KSOW (SIR); podniesienie świadomości i wzmocnienie działań na rzecz zrównoważonego rozwoju obszarów wiejskich w dziedzinie innowacyjności</t>
  </si>
  <si>
    <t>konferencja, spotkania informacyjno-szkoleniowe (6)</t>
  </si>
  <si>
    <t>przedsiębiorcy z branży rolno-spożywczej, rolnicy, przedsiębiorcy sektorów działających na rzecz sektora rolnego i spożywczego, organizacje branżowe i międzynarodowe z obszaru łańcucha żywnościowego, posiadacze lasów, organizacje społeczne, pracownicy sam</t>
  </si>
  <si>
    <t>Organizacja zadania pt.: "W przyjaźni z naturą", obejmującego konferencję, konkursy i warsztaty, promującego innowacyjne rozwiązania w gospodarstwach rolnych</t>
  </si>
  <si>
    <t>Cele operacji: realizacja celów przekrojowych polityki rozwoju obszarów wiejskich; organizacja konkursów: "Gospodarstwo rolne przyjazne środowisku" oraz "Najlepsze gospodarstwo ekologiczne";  realizacja warsztatów pn.: "Innowacyjne działania w rolnictwie i na obszarach wiejskich" w wybranych gospodarstwach; organizacja konferencji podsumowującej zadanie; wydanie publikacji "W przyjaźni z naturą" promującej gospodarstwa przyjazne środowisku; przekazanie informacji o możliwości tworzenia i funkcjonowania gospodarstw rolnych na rzecz innowacji;</t>
  </si>
  <si>
    <t>Konferencja, warsztaty (11), publikacja</t>
  </si>
  <si>
    <t>Liczba uczestników konferencji</t>
  </si>
  <si>
    <t>rolnicy indywidualni oraz przedsiębiorcy rolni z terenu woj.opolskiego</t>
  </si>
  <si>
    <t>nakład publikacji</t>
  </si>
  <si>
    <t>Forum Agro Inwestor OZE - dobre przykłady wdrażania innowacji. Gospodarka niskoemisyjna w rolnictwie</t>
  </si>
  <si>
    <t>Celem operacji jest: promocja innowacyjności energetycznej w rolnictwie i na obszarach wiejskich; transfer technologii innowacyjnych ukierunkowanych na dywersyfikację dostaw energii dla gospodarstw rolnych oraz do przedsiębiorstw przetwórstwa rolno-spożywczego; kreowanie innowacyjności na obszarach wiejskich poprzez sprzężenie zwrotne-transfer wiedzy z praktyki (obszaru rolnictwa) do rynku dostawców producentów urządzeń wykorzystujących OZE</t>
  </si>
  <si>
    <t>rolnicy, przedsiębiorstwa przetwórstwa rolno-spożywczego, przedsiębiorstwa działające na rzecz sektora rolnego i spożywczego, mieszkańcy obszarów wiejskich, studenci</t>
  </si>
  <si>
    <t>1. Ułatwianie transferu wiedzy i innowacji w rolnictwie i leśnictwie oraz na obszarach wiejskich oraz promowanie efektywnego gospodarowania zasobami i wspieranie przechodzenia w sektorze rolnym, spożywczym i leśnym na gospodarkę niskoemisyjną i odporną na zmianę klimatu; 2. Transfer wiedzy z nauki do sektora gospodarki-obszar: rolnictwo (pomost między nauką a praktyką);3. Kreowanie innowacyjności na obszarach wiejskich poprzez sprzężenie zwrotne-transfer wiedzy z praktyki (obszaru rolnictwa) do nauki;</t>
  </si>
  <si>
    <t>Publikacja</t>
  </si>
  <si>
    <t>Przedsiębiorcy z branży rolno-spożywczej, rolnicy, przedsiębiorcy sektorów działających na rzecz sektora rolnego i spożywczego, organizacje branżowe i międzynarodowe z obszaru łańcucha żywnościowego, posiadacze lasów, organizacje społeczne, pracownicy samorządu terytorialnego, środowisko naukowe</t>
  </si>
  <si>
    <t>Zrozumieć innowacje w rolnictwie i na obszarach wiejskich – ponadregionalna wymiana doświadczeń w zakresie funkcjonowania SIR na przykładzie działań tworzenia sieci kontaktów i wdrażania innowacji na obszarach wiejskich</t>
  </si>
  <si>
    <t>spotkanie szkoleniowo-warsztatowe</t>
  </si>
  <si>
    <t>Projekt skierowany docelowo do przedstawicieli Centrum Doradztwa Rolniczego, przedstawicieli WODR, przedstawicieli środowiska naukowego, przedstawicieli środowiska branżowego zainteresowanych wdrażaniem innowacji w rolnictwie i na obszarach wiejskich</t>
  </si>
  <si>
    <t xml:space="preserve">Cele operacji: upowszechnienie aktualnej wiedzy przydatnej w prowadzeniu działalności gospodarczej na obszarach wiejskich wśród 35 osób z województwa opolskiego prowadzących lub planujących rozpoczęcie działalności gospodarczej na obszarach wiejskich oraz wspierających jej prowadzenie;zwiększanie udziału zainteresowanych stron we wdrażaniu inicjatyw na rzecz rozwoju obszarów wiejskich,poprzez zwiększenie świadomości beneficjentów w zakresie różnorodnych inicjatyw rozwojowych dla obszarów wiejskich;promowanie innowacji w rolnictwie, produkcji żywności i w leśnictwie,poprzez zapoznanie beneficjentów z przykładami innowacji marketingowych, organizacyjnych oraz produktowych wdrażanych w łańcuchu produkcji żywności;ułatwianie transferu wiedzy i innowacji w rolnictwie i leśnictwie oraz na obszarach wiejskich,poprzez zbudowanie sieci relacji między beneficjentami, a szkolącymi i ich jednostkami macierzystymi (instytucje szkolnictwa wyższego);zwiększenie rentowności gospodarstw i konkurencyjności wszystkich rodzajów rolnictwa,poprzez dostarczenie narzędzi ułatwiających planowanie i ocenę efektywności prowadzonej działalności gospodarczej na obszarach wiejskich
</t>
  </si>
  <si>
    <t>szkolenie w formie warsztatów</t>
  </si>
  <si>
    <t>liczba uczestników szkolenia</t>
  </si>
  <si>
    <t>1</t>
  </si>
  <si>
    <t>Innowacyjność w przetwórstwie mleka i produkcji serów  w małym gospodarstwie</t>
  </si>
  <si>
    <t>Celem operacji jest organizacja  konferencji  dzięki której będzie możliwość zapoznania uczestników z zagadnieniami związanymi z zastosowaniem innowacyjnych rozwiązań w rolnictwie w szczególności  w przetwórstwie mleka i produkcji serów w małym gospodarstwie</t>
  </si>
  <si>
    <t>konferencja, publikacja</t>
  </si>
  <si>
    <t xml:space="preserve"> liczba  uczestników operacji</t>
  </si>
  <si>
    <t>mieszkańcy województwa podkarpackiego w tym: rolnicy, przetwórcy, przedsiębiorcy branży spożywczej,  doradcy, pracownicy instytucji naukowych</t>
  </si>
  <si>
    <t>Podkarpacki Ośrodek Doradztwa Rolniczego</t>
  </si>
  <si>
    <t>2</t>
  </si>
  <si>
    <t>Innowacyjność w przetwórstwie mięsa  w małym gospodarstwie</t>
  </si>
  <si>
    <t>celem operacji jest organizacja konferencji, dzięki której uczestnicy będą mieli możliwość  zapoznania się  z zagadnieniami związanymi z zastosowaniem innowacyjnych rozwiązań w rolnictwie a szczególnie   w przetwórstwie mięsa w  małym gospodarstwie</t>
  </si>
  <si>
    <t xml:space="preserve">
 liczba  uczestników operacji</t>
  </si>
  <si>
    <t>3</t>
  </si>
  <si>
    <t>Innowacyjność w produkcji, przetwórstwie owoców i warzyw w małym gospodarstwie</t>
  </si>
  <si>
    <t>celem operacji jest organizacja konferencji, dzięki której uczestnicy będą mieli możliwość  zapoznania się  z zagadnieniami związanymi z zastosowaniem innowacyjnych rozwiązań w rolnictwie a szczególnie   w przetwórstwie owoców i warzyw w  małym gospodarstwie</t>
  </si>
  <si>
    <t xml:space="preserve">liczba  uczestników operacji </t>
  </si>
  <si>
    <t>4</t>
  </si>
  <si>
    <t>Organizacja konferencji nt. ,,Innowacyjność w praktycznym zastosowaniu przy budowaniu łańcuchów powiązań członków grup operacyjnych działających w ramach SIR w kontekście korzystania ze wsparcia w ramach działania ,,Współpraca’’ wdrażanego przez PROW 2014-2020’’</t>
  </si>
  <si>
    <t>Celem operacji jest zapoznanie uczestników z zasadami tworzenia i funkcjonowania grup operacyjnych, możliwościami poszukiwania partnerów do współpracy oraz zasadami aplikowania o środki finansowe w ramach działania "Współpraca" PROW 2014-2020.</t>
  </si>
  <si>
    <t>rolnicy, grupy rolników, posiadacze lasów, naukowcy, przedstawiciele instytutów lub jednostek naukowych, przedstawiciele uczelni, przedsiębiorcy sektora rolnego lub spożywczego, przedsiębiorcy sektorów działających na rzecz sektora rolnego i spożywczego, doradcy rolniczy, organizacje rolników.</t>
  </si>
  <si>
    <t>Odnawialne źródła energii  jako alternatywne rozwiązania stosowane w rolnictwie, leśnictwie i przetwórstwie poprzez  organizację spotkań informacyjnych, konferencji oraz wyjazdu studyjnego w celu poszukiwanie partnerów KSOW do współpracy w ramach działania „Współpraca”</t>
  </si>
  <si>
    <t>Celem operacji będzie zorganizowanie 21 spotkń informacyjnych, konferencji oraz wyjazdu studyjnego dla 2  grup dla wyłonienia  potrzeby stosowania rozwiązań innowacyjnych branży odnawialnych źródeł energii oraz poszukiwanie partnerów KSOW do współpracy w ramach działania „Współpraca”</t>
  </si>
  <si>
    <t xml:space="preserve">spotkania informacyjne, konferencja,  wyjazd studyjny dla 2  grup </t>
  </si>
  <si>
    <t xml:space="preserve">liczba spotkań informacyjnych
</t>
  </si>
  <si>
    <t xml:space="preserve">rolnicy, przetwórcy, przedsiębiorcy w tym branży spożywczej, doradcy, pracownicy instytucji naukowych, instytucji okołorolniczych. </t>
  </si>
  <si>
    <t>liczba uczestników spotkań</t>
  </si>
  <si>
    <t>liczba konferencji</t>
  </si>
  <si>
    <t>liczba wyjazdów studyjnych</t>
  </si>
  <si>
    <t>liczba uczestników wyjazdów</t>
  </si>
  <si>
    <t xml:space="preserve">Wyjazd studyjny  do Niemiec jako działanie na rzecz tworzenia sieci kontaktów  dla osób wdrażających innowacje na obszarach wiejskich </t>
  </si>
  <si>
    <t xml:space="preserve">Celem operacji  będzie zorganizowanie 6 dniowego  wyjazdu studyjnego do Bawarii  dla 35 osób będącymi mieszkańcami województwa </t>
  </si>
  <si>
    <t>liczba osób biorących udział w wyjeździe studyjnym</t>
  </si>
  <si>
    <t>1,2,3,4,6</t>
  </si>
  <si>
    <t>1,2,4,5</t>
  </si>
  <si>
    <t>Innowacyjne rozwiązania w uprawie, przerobie i wykorzystaniu lnu oleistego i konopi uprawianych na nasiona w gospodarstwach ekologicznych</t>
  </si>
  <si>
    <t>Celem operacji jest promocja niszowych kierunków produkcji rolniczej w obszarze upraw małoobszarowych, wdrażanie innowacyjnych rozwiązań w uprawach lnu i konopi oraz promocja bioproduktów otrzymanych z plonów wymienionych roślin, działania informacyjne, szkoleniowe i aktywizujące dla potencjalnych członków grup operacyjnych w branży bioproduktów na bazie ekologicznego siemienia lnianego i konopnego.</t>
  </si>
  <si>
    <t>szkolenie (3), publikacja (3)</t>
  </si>
  <si>
    <t>producenci środków produkcji dla rolnictwa, rolnicy ekologiczni, przedstawiciele przemysłu przetwórczego, przedstawiciele rynku przemysłu rolno-spożywczego</t>
  </si>
  <si>
    <t>Instytut Włókien Naturalnych i Roślin Zielarskich</t>
  </si>
  <si>
    <t>nakład poradnika</t>
  </si>
  <si>
    <t>nakład ulotki</t>
  </si>
  <si>
    <t>nakład folderu</t>
  </si>
  <si>
    <t>Seminarium nt. „Innowacyjne formy współdziałania producentów rolnych – grupy producenckie</t>
  </si>
  <si>
    <t>Aktywizacja osób i podmiotów potencjalnie zainteresowanych innowacjami w obszarze rolnictwa i gospodarki żywnościowej w regionie w celu aktywnego ich uczestnictwa w inicjowaniu partnerstwa, wymianie wiedzy na temat innowacji, w szczególności w ramach PROW na lata 2014-2020.</t>
  </si>
  <si>
    <t>seminarium wyjazdowe</t>
  </si>
  <si>
    <t xml:space="preserve"> rolnicy zainteresowani tworzeniem grup producenckich z tzw. Grup inicjatywnych oraz doradcy rolni </t>
  </si>
  <si>
    <t>Podlaski Ośrodek Doradztwa Rolniczego</t>
  </si>
  <si>
    <t>Technologia uprawy soi w rejonach północno-wschodniej Polski</t>
  </si>
  <si>
    <t>Dotarcie z informacją do rolników poprzez transfer wiedzy do praktyki rolniczej, które docelowo mogą być wdrażane w szerszej skali w regionie.</t>
  </si>
  <si>
    <t>spotkanie</t>
  </si>
  <si>
    <t xml:space="preserve"> doradcy rolni i rolnicy</t>
  </si>
  <si>
    <t>Pokaz innowacyjnych metod zwalczania omacnicy prosowianki w kukurydzy i zapoznanie się z zaleceniami ochrony roślin w wersji internetowej.</t>
  </si>
  <si>
    <t>Podniesienie wiedzy rolników z zakresu innowacyjnych metod zwalczania omacnicy prosowianki.</t>
  </si>
  <si>
    <t>pokaz</t>
  </si>
  <si>
    <t>Wyjazd studyjny - Przez innowacyjność do profesjonalizacji produkcji i rynku ziemniaka.</t>
  </si>
  <si>
    <t>Podniesienie wiedzy rolników z zakresu innowacyjnych metod w uprawie i przechowalnictwie ziemniaka.</t>
  </si>
  <si>
    <t xml:space="preserve"> rolnicy z województwa podlaskiego uprawiający ziemniaka oraz doradcy rolniczy</t>
  </si>
  <si>
    <t>1,2,3,5</t>
  </si>
  <si>
    <t>Praktyczne wykorzystanie wyników badań naukowych we wdrażaniu innowacji w ekologicznej produkcji.</t>
  </si>
  <si>
    <t>Celem operacji jest wymiana dobrych praktyk, transfer wiedzy i innowacji w zakresie ekologicznej produkcji, wdrażanie dobrych rozwiązań w ekologicznych  gospodarstwach rolnych oraz zawężenie współpracy pomiędzy naukowcami, doradcami i producentami żywności ekologicznej.</t>
  </si>
  <si>
    <t>warsztaty (3)</t>
  </si>
  <si>
    <t xml:space="preserve"> rolnicy prowadzący gospodarstwa metodami ekologicznymi oraz osoby zainteresowane ekologiczną produkcją, doradcy rolniczy</t>
  </si>
  <si>
    <t xml:space="preserve">Wyjazd studyjny-standaryzacja jakości produkcji wołowiny i innowacyjne formy sprzedaży mięsa wołowego najwyższej jakości na przykładzie doświadczeń z Francji, Belgii i Luksemburga. </t>
  </si>
  <si>
    <t>Ułatwienie transferu wiedzy i innowacji w rolnictwie na obszarach wiejskich. Realizacja naszego celu umożliwi uczestnikom lepszą wymianę wiedzy i zapoznanie się modelowymi rozwiązaniami innowacyjnymi, które docelowo mogą być wdrażane w naszym kraju.</t>
  </si>
  <si>
    <t>naukowcy, przedsiębiorcy, rolnicy, członkowie Polskiego Związku Hodowców i Producentów Bydła Mięsnego, przedstawiciele instytucji wspierających wielofunkcyjny rozwój obszarów wiejskich doradcy rolni</t>
  </si>
  <si>
    <t>1,5,6</t>
  </si>
  <si>
    <t>1,3,4,5</t>
  </si>
  <si>
    <t xml:space="preserve">Uprawa lnu i  konopi jako alternatywa produkcji na obszarach objętych ASF - wyjazd studyjny dla doradców, rolników i przedsiębiorców </t>
  </si>
  <si>
    <t>Operacja ma za zadanie zaktywizować osoby i podmioty potencjalnie zainteresowane innowacjami w obszarze rolnictwa i gospodarki żywnościowej w regionie w celu aktywnego ich uczestnictwa w inicjowaniu partnerstw, wymianie wiedzy na temat innowacji, w szczególności w ramach PROW na lata 2014-2020.</t>
  </si>
  <si>
    <t>producenci rolni, doradcy rolni, przedsiębiorcy sektora rolnego lub spożywczego (w tym gastronomii) przedsiębiorcy z branży działania na rzecz sektora rolnego i spożywczego, funkcjonariusze służb mundurowych.</t>
  </si>
  <si>
    <t>Jaki pisać o innowacjach w rolnictwie? Warsztaty dziennikarskie doskonalące umiejętności zdobywania i przekazywania wiedzy nt. wdrażania innowacji rolniczych w woj. podlaskim</t>
  </si>
  <si>
    <t>Efektywne informowanie i aktywizacja osób oraz podmiotów potencjalnie zainteresowanych innowacjami w obszarze rolnictwa i gospodarki żywnościowej w regionie w celu aktywnego transferu wiedzy na temat innowacji, szczególnie w ramach PROW na lata 2014-2020.</t>
  </si>
  <si>
    <t>warsztaty</t>
  </si>
  <si>
    <t>mieszkańcy obszarów wiejskich, rolnicy, doradcy rolni</t>
  </si>
  <si>
    <t>Innowacyjne rozwiązania w przygotowywaniu, przetwarzaniu i przechowywaniu zdrowej żywności.</t>
  </si>
  <si>
    <t>Ułatwienie transferu wiedzy dla przetwórców, osób prowadzących agroturystykę z wyżywieniem, doradcy, którzy są zainteresowani poszerzaniem swojej wiedzy na temat innowacyjnych rozwiązań w dziedzinie przetwórstwa.</t>
  </si>
  <si>
    <t>przedsiębiorcy z sektora rolno-spożywczego i gastronomii , właściciele gosp. agroturystycznych prowadzących żywienie gości, producenci rolni</t>
  </si>
  <si>
    <t>1,2,3,4</t>
  </si>
  <si>
    <t>Wyjazd studyjny nt. Alternatywne źródła dochodu z gospodarstwa rolnego – innowacyjna hodowla ślimaka jadalnego</t>
  </si>
  <si>
    <t>Wdrożenie innowacyjnych hodowli zwierząt w gospodarstwach województwa podlaskiego, w tym hodowli ślimaków, ma na celu wzbogacenie ekosystemów rolnych. Jednocześnie promowanie i upowszechnianie wiedzy organizacyjnej i hodowlanej obejmuje szereg działań uwzględnionych w PROW na lata 2014-2020.</t>
  </si>
  <si>
    <t>doradcy rolni, producenci rolni</t>
  </si>
  <si>
    <t>liczba artykułów</t>
  </si>
  <si>
    <t>Konsolidacja osób i podmiotów zainteresowanych wdrażaniem innowacyjnych technologii w dziedzinie przechowalnictwa rolno-spożywczego</t>
  </si>
  <si>
    <t>Przygotowanie wspólnych produktów o charakterze innowacyjnym i wprowadzenie ich na rynek</t>
  </si>
  <si>
    <t>szkolenie 
wyjazd studyjny</t>
  </si>
  <si>
    <t>Nowe technologie w uprawie roli i zastosowanie rolnictwa precyzyjnego w kontekście zmian klimatycznych</t>
  </si>
  <si>
    <t>Identyfikacja obszarów problemowych wymagajacych inowacyjnych rozwiązań w rolnictwie i na obszarach wiejskich  z zastosowaniem energooszczędnych i precyzyjnych technik uprawy roli  wpisująca się w koncepcję rozwoju rolnictwa zrównoważonego.</t>
  </si>
  <si>
    <t>Przeprowadzenie cyklu warsztatów tematycznych dotyczących promowania innnowacyjnych metod zapobiegających znoszeniu środków ochrony roślin</t>
  </si>
  <si>
    <t>Uświadomienie rolnikom stosującym pestycydy negatywnych skutków znoszenia środków ochrony roślin oraz przedstawienie praktyczne sposobów walki ze znoszeniem.</t>
  </si>
  <si>
    <t>1,4,6</t>
  </si>
  <si>
    <t>Organizacja seminarium wyjazdowego dla pszczelarzy woj. podlaskiego</t>
  </si>
  <si>
    <t>Uzyskanie wiedzy z zakresu pszczelarstwa, wymiana doświadczeń, poznanie najlepszych praktyk z zakresu prowadzenia pasieki, zapobieganie chorobom pszczół.</t>
  </si>
  <si>
    <t>Przedsiębiorczość na obszarach wiejskich województwa podlaskiego - przykłady innowacyjnych przedsięwzięć</t>
  </si>
  <si>
    <t>Promocja pozarolniczej działalności gospodarczej oraz upowszechnianie informacji o ciekawych innowacyjnych pozarolniczych przedsięwzięciach gospodarczych na wsi</t>
  </si>
  <si>
    <t>liczba wywiadów</t>
  </si>
  <si>
    <t>Innowacyjne rozwiązania w energetyce odnawialnej w woj. podlaskim</t>
  </si>
  <si>
    <t>Wymiana wiedzy, doświadczeń i zapoznanie się z innnowacyjymi rozwiązaniami w regionie woj. podlaskiego z zakresu odnawialnych zrodek energii.</t>
  </si>
  <si>
    <t>Innowacyjne podejście w urynkowieniu żywności wysokiej jakości</t>
  </si>
  <si>
    <t>szkolenie, ulotka</t>
  </si>
  <si>
    <t>Ogrodoterapia- innowacyjne wykorzystanie roslin ozdobnych</t>
  </si>
  <si>
    <t>Zaznajomienie doradców rolnych, rolników/mieszkańców obszarów wiejskich  zajmujących się agroturystyką tematem ogrodoterapii.</t>
  </si>
  <si>
    <t>Innowacyjna Wieś Pomorska – kampania informacyjno-promocyjna.</t>
  </si>
  <si>
    <t>Celem operacji jest rozpowszechnienie i podniesienie wiedzy wśród beneficjentów o Sieci innowacji w rolnictwie i na obszarach wiejskich, przykładach ciekawych rozwiązań innowacyjnych w produkcji i usługach sektora rolno-spożywczego w województwie pomorskim.
Kampania informacyjno-promocyjna na temat Sieci innowacji w rolnictwie i na obszarach wiejskich podniesie wiedzę zainteresowanych osób w zakresie tworzenia sieci kontaktów dla doradców i służb wspierających wdrażanie innowacji na obszarach wiejskich, pozwoli zrozumieć zasady działania SIR, jej cel i zadania. Wskaże definicję i rodzaje innowacyjności. Poruszy tematykę związaną z rolą innowacji w rozwoju gospodarczym a zwłaszcza w zakresie konkurencyjności gospodarki. Przytoczy przykłady ciekawych rozwiązań innowacyjnych w produkcji i usługach sektora rolno-spożywczego w województwie pomorskim, ze szczególnym uwzględnieniem rybołówstwa i przetwórstwa rybnego. Podkreśli potrzebę tworzenia wiejskich klastrów branżowych i instytucji otoczenia biznesu w celu ułatwienia transferu innowacji do rolnictwa i przetwórstwa. Wskaże możliwości dofinansowania innowacji w rolnictwie, leśnictwie i na obszarach wiejskich oraz pokaże perspektywy rozwoju innowacyjności na pomorskiej wsi. Informacja o możliwości finansowania zaktywizuje mieszkańców obszarów wiejskich do podjęcia działań związanych z rozwojem terenów wiejskich, umożliwi stworzenie miejsc pracy i podniesie konkurencyjność gospodarstw.</t>
  </si>
  <si>
    <t>ulotka, broszura, film promocyjny</t>
  </si>
  <si>
    <t>rolnicy i grupy rolników, przedsiębiorcy sektora rolnego lub spożywczego, przedsiębiorcy sektorów działających na rzecz sektora rolnego i spożywczego, organizacje branżowe i międzybranżowe działające na obszarze łańcucha żywnościowego, podmioty doradcze, administracja,  mieszkańcy obszarów wiejskich oraz pozostali zainteresowani.</t>
  </si>
  <si>
    <t>Pomorski Ośrodek Doradztwa Rolniczego</t>
  </si>
  <si>
    <t>nakład broszury</t>
  </si>
  <si>
    <t xml:space="preserve"> film informacyjno-promocyjny</t>
  </si>
  <si>
    <t>1,2,4</t>
  </si>
  <si>
    <t>Współpraca dla innowacji w ochronie roślin</t>
  </si>
  <si>
    <t>Cele operacji: nawiązanie kontaktów i zachęcenie odbiorców projektu do współpracy we wdrażaniu innowacji w ochronie roślin  na obszarze województwa pomorskiego, przedstawienie możliwości praktycznego wykorzystania najnowszych wyników badań i osiągnięć 
  techniki w zakresie wspomagania decyzji w ochronie roślin.</t>
  </si>
  <si>
    <t xml:space="preserve"> rolnicy,  przedsiębiorcy zajmujący się dystrybucją środków ochrony roślin oraz urządzeń technicznych 
  wykorzystywanych w ochronie roślin (stacje meteo, sprzęt do stosowania śor), uczniowie i nauczyciele szkół rolniczych, pracownicy WIORiN w Gdańsku,
pracownicy stacji hodowli roślin,
 pracownicy stacji oceny odmian,
 doradcy rolniczy
</t>
  </si>
  <si>
    <t>„BIOFACH – Zielone Innowacje”. Wyjazd na targi BIOFACH do Norymbergii.</t>
  </si>
  <si>
    <t xml:space="preserve">Zakładane cele:
1. Ułatwianie transferu wiedzy i innowacji w rolnictwie oraz na obszarach wiejskich.
2. Zwiększenie udziału zainteresowanych stron we wdrażaniu inicjatyw na rzecz rozwoju obszarów wiejskich.
3. Promowanie innowacji w rolnictwie, produkcji żywności.
4. Ułatwianie tworzenia oraz funkcjonowania sieci kontaktów pomiędzy rolnikami, podmiotami doradczymi, jednostkami naukowymi, przedsiębiorcami sektora rolno-spożywczego oraz pozostałymi podmiotami zainteresowanymi wdrażaniem innowacji w rolnictwie i na obszarach wiejskich.
5. Ułatwianie wymiany wiedzy fachowej oraz dobrych praktyk w zakresie wdrażania innowacji w rolnictwie i na obszarach wiejskich
</t>
  </si>
  <si>
    <t>wyjazd studyjny na targi do Norymbergii.</t>
  </si>
  <si>
    <t>Rolnicy ekologiczni, przedsiębiorcy ekologiczni, doradcy rolni, przedstawiciele jednostek naukowo-badawczych zw. z tematyką innowacji w rolnictwie ekologicznym.</t>
  </si>
  <si>
    <t>Promocja innowacji w technice rolniczej i przetwórstwie.</t>
  </si>
  <si>
    <t xml:space="preserve">Operacja ma na celu zapoznanie uczestników wyjazdu z innowacjami technologicznymi w zakresie mechanizacji rolnictwa.  Rolnicy coraz chętniej otwierają się na nowe trendy. Nowoczesność w rolnictwie, to nie tylko traktory, ale także koparki, ładowarki i inny sprzęt rolniczy usprawniający pracę na gospodarstwie. Udział w Targach pozwoli na nawiązanie nowych kontaktów z firmami dystrybuującymi nowe maszyny i urządzenia w rolnictwie.
Realizacja operacji ułatwi transfer wiedzy i innowacji w rolnictwie oraz na obszarach wiejskich, a także przyczyni się do promocji innowacji w rolnictwie i produkcji żywności. Odwiedzenie linii produkcyjnej wskaże możliwości przygotowania produktu do sprzedaży bezpośredniej i zwiększenia konkurencyjności gospodarstwa. 
Doradcy oraz specjaliści PODR w Gdańsku będą mieli możliwość pogłębienia wiedzy z zakresu innowacji w rolnictwie, wiedzy którą będą mogli przekazać pozostałym współpracownikom oraz producentom rolnym zachęcając ich do unowocześnienia swoich gospodarstw poprzez zakup maszyn i urządzeń, które pozwolą na szybszą i sprawniejszą pracę w gospodarstwie. 
</t>
  </si>
  <si>
    <t>wyjazd studyjny do CDR Radom</t>
  </si>
  <si>
    <t>rolnicy, doradcy i specjaliści PODR w Gdańsku – przedstawiciele obszarów wiejskich oraz podmiotów doradczych</t>
  </si>
  <si>
    <t>Innowacyjna Wieś - Pomorskie spotkanie z nauką rolniczą</t>
  </si>
  <si>
    <t xml:space="preserve">Celem operacji jest podniesienie poziomu wiedzy uczestników na temat innowacji poprzez zapoznanie ich z aktualnymi propozycjami wdrożeniowymi instytucji naukowo-badawczych w zakresie rolnictwa i przetwórstwa rolno-spożywczego. Spotkanie ułatwi transfer wiedzy w zakresie innowacji, ukarze korzyści płynące z ich wdrażania, zwiększy udział zainteresowanych stron we wdrażaniu inicjatyw na rzecz rozwoju obszarów wiejskich, zaktywizuje mieszkańców. 
Operacja pozwoli również na zbadanie i określenie potrzeb w zakresie innowacji. 
Działanie  „Współpraca” jest przedsięwzięciem nowym, nieznanym. Realizacja operacji pozwoli uczestnikom zrozumieć jego cel, ułatwi nawiązanie kontaktów pomiędzy rolnikami, przedsiębiorstwami  a instytucjami naukowymi - badawczymi, zainicjuje współdziałanie pomiędzy potencjalnymi partnerami grup operacyjnych, ukarze korzyści wynikające ze współpracy.  
</t>
  </si>
  <si>
    <t>konferencja z wyjazdem studyjnym</t>
  </si>
  <si>
    <t xml:space="preserve">
rolnicy lub grupy rolników, 
naukowcy,  instytuty lub jednostki naukowe, przedstawiciele uczelni, 
przedsiębiorcy (sektor rolny lub spożywczy), przedstawicieli kategorii B mogącymi stać się członkami grup operacyjnych.
</t>
  </si>
  <si>
    <t>Konferencja podsumowująca realizację 17 spotkań w zakresie działania Współpraca PROW 2014-2020 na terenie województwa śląskiego</t>
  </si>
  <si>
    <t>Celem operacji jest promocja i pomoc w tworzeniu grup operacyjnych, poszukiwanie potencjalnych partnerów na rzecz innowacji w rolnictwie i na obszarach wiejskich, promocja możliwości finansowania innowacyjnych projektów wdrażanych w rolnictwie i na obszarach wiejskich</t>
  </si>
  <si>
    <t>rolnicy, grupy rolników, posiadacze lasów, przedstawiciele instytutów naukowych/uczelni wyższych, przedsiębiorcy sektora rolnego i spożywczego</t>
  </si>
  <si>
    <t>Częstochowskie Stowarzyszenie Rozwoju Małej Przedsiębiorczości</t>
  </si>
  <si>
    <t>Spotkania operacyjno-szkoleniowe nt. 
Działanie Współpraca (PROW 2014-2020)oraz zyski z możliwości tworzenia partnerstw na rzecz innowacji</t>
  </si>
  <si>
    <t>szkolenie (17)</t>
  </si>
  <si>
    <t xml:space="preserve"> rolnicy (lub grupy rolników) posiadacze lasów , przedstawiciele instytutów naukowych/ uczelni wyższych, przedsiębiorcy sektora rolnego i spożywczego</t>
  </si>
  <si>
    <t>Śląski Ośrodek Doradztwa Rolniczego</t>
  </si>
  <si>
    <t>1,3,6</t>
  </si>
  <si>
    <t>Inkubator kuchenny  jako innowacyjne 
wsparcie małego przetwórstwa – wyjazd 
Studyjny</t>
  </si>
  <si>
    <t>Głównym celem operacji jest podniesienie wiedzy uczestników, wymiana doświadczeń i fachowej wiedzy  między uczestnikami operacji a ekspertami oraz pokazanie dobrej praktyki w zakresie wdrażania innowacyjnego rozwiązania dla producentów lokalnych produktów rolno-spożywczych, jakim jest założenie inkubatora kuchennego na obszarach wiejskich</t>
  </si>
  <si>
    <t>wyjazd studyjny z warsztatami</t>
  </si>
  <si>
    <t>rolnicy, lokalni przetwórcy, przedstawiciele LGD i doradcy rolniczy</t>
  </si>
  <si>
    <t>Propagowanie nowoczesnych  technologii w chowie 
bydła mlecznego – roboty udojowe</t>
  </si>
  <si>
    <t>konferencja, wyjazd studyjny</t>
  </si>
  <si>
    <t>producenci mleka z powiatu lublinieckiego i ościennych oraz doradcy rolni</t>
  </si>
  <si>
    <t>Przez innowacyjność do profesjonalizacji 
produkcji i rynku Ziemniaka</t>
  </si>
  <si>
    <t>Poprawa wizerunku polskiego ziemniaka. Lepsze wykorzystanie osiągnięć postępu biologicznego w produkcji ziemniaka jadalnego. Zapoznanie z nowoczesną zrównoważoną agrotechniką ziemniaka.</t>
  </si>
  <si>
    <t>konferencja (2), wyjazd studyjny</t>
  </si>
  <si>
    <t>producenci ziemniaka jadalnego w woj. Śląskim i doradcy</t>
  </si>
  <si>
    <t>Innowacyjność w chowie i hodowli świń. 
Nowoczesna i kompleksowa produkcja prosiąt</t>
  </si>
  <si>
    <t xml:space="preserve">Celem operacji jest transfer wiedzy oraz możliwości zastosowania innowacyjnych rozwiązań w produkcji trzody chlewnej. </t>
  </si>
  <si>
    <t>Konferencja (2)</t>
  </si>
  <si>
    <t>Hodowcy i producenci trzody chlewnej,  doradcy</t>
  </si>
  <si>
    <t>Zapoznanie z dobrymi praktykami współpracy na przykładzie grup 
producenckich  – wyjazd studyjny</t>
  </si>
  <si>
    <t>Wyjazd studyjny.</t>
  </si>
  <si>
    <t>Operacja jest skierowana do rolników, grup rolników, lokalnych przetwórców przedstawicieli LGD, samorządów gminnych i doradców rolniczych.</t>
  </si>
  <si>
    <t>Poprawa bilansu białka i zrównoważony rozwój 
gospodarstwa poprzez zwiększenie udziału
roślin strączkowych w strukturze zasiewów, między innymi wprowadzenie do uprawy  soi na terenie powiatu kłobuckiego</t>
  </si>
  <si>
    <t>Celem operacji jest poszerzenie wiedzy rolników i doradców nt. Uprawy roślin strączkowych w tym soi, wpływu upraw na glebę, środowisko oraz efekt ekonomiczny gospodarstw. W wyniku operacji nastąpi wzrost świadomości rolników w zakresie rozszerzenia doboru roślin w płodozmianie o rośliny strączkowe oraz zwiększenie powierzchni uprawy soi w powiecie kłobuckim.</t>
  </si>
  <si>
    <t>Szkolenie, wyjazd studyjny</t>
  </si>
  <si>
    <t>Grupą docelową są rolnicy potencjalni producenci uprawy soi i doradcy z powiatu kłobuckiego.</t>
  </si>
  <si>
    <t>1,2,3,6</t>
  </si>
  <si>
    <t>Innowacyjny model uprawy roślin w 
systemie rynnowym- w tym nowoczesna uprawa truskawki (system daszkowy)</t>
  </si>
  <si>
    <t>Aktywizacja producentów truskawek w poszukiwaniu alternatywnych technologii upraw, poprzez rozpowszechnienie dobrych praktyk oraz fachowej wiedzy z zakresu zakładania i zarządzania nowoczesnymi plantacjami, mający bezpośredni wpływ na wymierny rozwój gospodarczy obszarów wiejskich. Zwiększenie dochodowości i konkurencyjność gospodarstw rolnych. Wypracowanie dobrych praktyk, modelu postępowania w prowadzeniu nowoczesnej uprawy oraz w stosunku do nawiązania i kształtowania lokalnych grup producenckich zrzeszających rolników oraz innych uczestników łańcucha żywnościowego</t>
  </si>
  <si>
    <t>Szkolenia (2)</t>
  </si>
  <si>
    <t>Rolnicy, lokalne grupy działania, podmioty wspierające produkcje rolną, podmioty działające na rzecz rozwoju obszarów wiejskich</t>
  </si>
  <si>
    <t>Innowacyjność w chowie i hodowli
królików – wyjazd studyjny</t>
  </si>
  <si>
    <t>Duży potencjał zasobów do produkcji mięsa króliczego bez zagrożenia dla środowiska, korzystne położenie geograficzne oraz nowoczesny park maszynowy w zakładach mięsnych stwarza realne szanse  efektywnego rozwoju produkcji mięsa króliczego. Zastosowanie innowacyjnych metod rozrodu, nowoczesnej produkcji mięsa króliczego. Zastosowanie innowacyjnych metod rozrodu, nowoczesnej produkcji pozwala zwiększyć efektywność, a tym samym opłacalność chowu i hodowli królików w woj. śląskim. Potrzeba organizacji szkoleń i bieżący transfer wiedzy z nauki do praktyki jest w pełni uzasadniony.</t>
  </si>
  <si>
    <t>Seminarium (2), wyjazd studyjny</t>
  </si>
  <si>
    <t xml:space="preserve">liczba uczestników seminarium  </t>
  </si>
  <si>
    <t>Grupę docelową stanowić będą potencjalni i przyszli hodowcy i producenci królików woj. Śląskim i doradcy rolniczy.</t>
  </si>
  <si>
    <t>1, 3, 4</t>
  </si>
  <si>
    <t>Śląska platforma innowacji – stoisko informacyjne SIR na XXV KWR</t>
  </si>
  <si>
    <t>promocja Sieci na rzecz innowacji w rolnictwie i na obszarach wiejskich a tym samym promocja innowacji w  rolnictwie, leśnictwie i produkcji żywności.</t>
  </si>
  <si>
    <t>wystawa</t>
  </si>
  <si>
    <t>liczba zorganizowanych stoisk dotyczących SIR</t>
  </si>
  <si>
    <t xml:space="preserve">osoby zwiedzające i zainteresowane XXV Krajową Wystawą Rolniczą w większości rolnicy, przetwórcy sektora rolno-spożywczego, przedsiębiorcy rolni, działacze społeczni, grupy działaczy związanych z terenami wiejskimi województwa śląskiego </t>
  </si>
  <si>
    <t>Innowacje w PROW 2014-2020- szansą na rozwój polskiego rolnictwa.- konferencja podczas XXV Krajowej Wystawy Rolniczej w Częstochowie</t>
  </si>
  <si>
    <t>zachęcanie  podmiotów zainteresowanych rozwojem polskiego ( śląskiego) rolnictwa i obszarów wiejskich do przekonania, że innowacje są szansą na wzrost dochodowości sektora rolnego i obszarów wiejskich zapoznanie z zagadnieniem innowacji w rolnictwie w perspektywie PROW 2014-2020, zachęcanie podmiotów zainteresowanych rozwojem polskiego rolnictwa i obszarów wiejskich do przekonania, że innowacje są szansą na wzrost dochodowości sektora rolnego i obszarów wiejskich</t>
  </si>
  <si>
    <t xml:space="preserve">zorganizowane konferencje </t>
  </si>
  <si>
    <t>rolnicy, przedsiębiorcy rolni, doradcy, przedstawiciele jednostek naukowych, przedstawiciele instytucji związanych z rolnictwem i instytucji okołorolniczych m. in. MRiRW, ARiMR, ARR, ANR,KRUS</t>
  </si>
  <si>
    <t xml:space="preserve"> liczba uczestników konferencji</t>
  </si>
  <si>
    <t xml:space="preserve">Rola innowacji w rolnictwie na przykładzie Holandii, działanie sieci innowacji w Holandii i wizyta w EPI-AGRI w Brukseli - Wyjazd studyjny </t>
  </si>
  <si>
    <t>wsparcie tworzenia i organizacji grup operacyjnych, umożliwienie uczestnikom lepszej wymiany wiedzy i zapoznanie się z modelowymi rozwiązaniami innowacyjnymi, które docelowo mogą być wdrażane w naszym kraju, aktywizacja potencjalnych partnerów grupy operacyjnej na rzecz innowacji w celu osiągnięcia celów SIR</t>
  </si>
  <si>
    <t>liczba uczestników wyjazdu</t>
  </si>
  <si>
    <t xml:space="preserve">doradcy rolni, rolnicy, przedsiębiorcy działający na obszarach wiejskich, naukowcy </t>
  </si>
  <si>
    <t>"Innowacyjne aspekty rynku produktów pszczelich" - XXII Krajowa Konferencja Pszczelarska w Częstochowie</t>
  </si>
  <si>
    <t>promocja produktów pszczelich wytwarzanych przez rolnika, wdrażanie w życie wszelkich nowinek, które poprawią pracę w pasiekach, wykorzystanie produktów pszczelich w kosmetykach oraz dla poprawy i ochrony zdrowia</t>
  </si>
  <si>
    <t>pszczelarze z całej Polski oraz osoby zainteresowane tematyką pszczelarstwa</t>
  </si>
  <si>
    <t>I, II</t>
  </si>
  <si>
    <t>Wzmocnienie mechanizmów transferu wiedzy i innowacji dla podmiotów z sektora rolnego w powiecie bielskim - wyjazd studyjno – konsultacyjny do producenta wysokojakościowych miodów pitnych</t>
  </si>
  <si>
    <t>wyjazd studyjno - konsultacyjny</t>
  </si>
  <si>
    <t>przedstawiciele gospodarstw rolnych, doradcy rolni, przedsiębiorcy rolno- spożywczy z powiatu bielskiego</t>
  </si>
  <si>
    <t>Zapoznanie z innowacyjnymi rozwiązaniami w hodowli odmian zbóż i rzepaku. Wyjazd studyjny do  SDOO Pawłowice</t>
  </si>
  <si>
    <t>rolnicy uprawiający zboża i rzepak, doradcy, oraz przedstawiciele instytucji działających na rzecz pol-skiego rolnictwa z województwa śląskiego</t>
  </si>
  <si>
    <t>Wyjazd studyjny na doświadczalną fermę Czaple /woj. kujawsko-pomorskie/ "Innowacyjność w chowie i hodowli świń"</t>
  </si>
  <si>
    <t>Poprawa trudnej sytuacji hodowców i producentów świń, lepsze wykorzystanie potencjału genetycznego krajowych ras świń, zapoznanie z nowoczesną immunoprofilaktyką w chowie świń, nowe tendencje i programy żywienia świń w aspekcie efektywności i jakości wieprzowiny, praktyczne wdrażanie i stosowanie bioasekuracji i jej znaczenie w ochronie zdrowia świń i efektywności dla całego procesu chowu i hodowli świń, innowacyjne rozwiązania w produkcji trzody chlewnej, bieżący transfer wiedzy pomiędzy jednostkami badawczymi a hodowcami i producentami świń oraz doradcami w ramach bezpośrednich kontaktów ,,Nauka-praktyce"</t>
  </si>
  <si>
    <t>hodowcy i producenci trzody chlewnej w woj. śląskim i doradcy</t>
  </si>
  <si>
    <t>"Ziemniak – integrowana uprawa, jakość i spożycie, promowanie innowacji w rolnictwie i produkcji żywności"</t>
  </si>
  <si>
    <t>promowanie innowacji w zakresie postępu biologicznego wprowadzania do uprawy nowych odmian ziemniaka oraz nowych rozwiązań technologicznych, ułatwienie tworzenia i funkcjonowania sieci kontaktów pomiędzy rolnikami, podmiotami doradczymi oraz jednostkami naukowymi (Państwowy Instytut Badawczy w Radzikowie, Zakład Nasiennictwa i Ochrony Ziemniaka w  Boninie, Stowarzyszenie Polski Ziemniak)</t>
  </si>
  <si>
    <t>mieszkańcy obszarów wiejskich powiatu częstochowskiego m. in. rolnicy, przetwórcy rolno - spożywczy, doradcy rolni</t>
  </si>
  <si>
    <t>Nowoczesna  uprawa winogron w warunkach podgórskich, innowacje w produkcji wina ,soków  oraz esencji z resveratrolem</t>
  </si>
  <si>
    <t>ułatwianie transferu wiedzy i innowacji w rolnictwie oraz na obszarach wiejskich, promowanie innowacji w rolnictwie, produkcji żywności, zapoznanie beneficjentów z innowacyjną technologią uprawy rodzimych winogron, przetwarzaniem-produkcją win różnych gatunków i soków z winogron ze szczególnym uwzględnieniem nowoczesnej produkcji esencji z czerwonych winogron z resveratrolem (antyoksydantem) czyli substancją zwalczającą wolne rodniki</t>
  </si>
  <si>
    <t xml:space="preserve">Rolnicy, doradcy, przetwórcy rolno-spożywczy z terenów Podbeskidzia </t>
  </si>
  <si>
    <t>Innowacyjne technologie uprawy owoców i warzyw przeciwdziałające pogarszaniu się właściwości i spadkowi wartości gleb (obniżaniu ich żyzności) w nauce i praktyce z wykorzystaniem finansowania w ramach Programu Rozwoju Obszarów Wiejskich na lata 2014 – 2020.</t>
  </si>
  <si>
    <t>Cele planowanej operacji to: wymiana wiedzy fachowej i dobrych praktyk w zakresie technologii upraw owoców i warzyw przeciwdziałających obniżaniu żyzności gleb; nawiązanie partnerskiej współpracy pomiędzy różnymi instytucjami i podmiotami sfery naukowej, doradczej, a producentami owoców i warzyw; promowanie innowacyjnych rozwiązań w zakresie technologii upraw owoców i warzyw przeciwdziałających obniżaniu żyzności gleb; informowanie o aktualnych możliwościach finansowania gospodarstw ogrodniczych w ramach Programu Rozwoju Obszarów Wiejskich na lata 2014 - 2020;  poprawa rentowności gospodarstw i grup producentów poprzez poprawę i ustabilizowanie jakości produktu ogrodniczego na rynku</t>
  </si>
  <si>
    <t>rolnicy indywidualni, grupy producentów i ich zrzeszenie, przedstawiciele jednostek doradczych i szkół rolniczych, przedsiębiorcy działający na rzecz sektora rolnego i spożywczego</t>
  </si>
  <si>
    <t>1, 2, 3</t>
  </si>
  <si>
    <t>Innowacyjne technologie przetwórstwa owoców i warzyw w nauce i praktyce z wykorzystaniem finansowania przetwarzania produktu ogrodniczego i wprowadzania go do obrotu w ramach Programu Rozwoju Obszarów Wiejskich na lata 2014 – 2020.</t>
  </si>
  <si>
    <t>Cele planowanej operacji to: wymiana wiedzy fachowej i dobrych praktyk w zakresie przetwórstwa owoców i warzyw;  nawiązanie partnerskiej współpracy pomiędzy różnymi instytucjami i podmiotami sfery naukowej, doradczej i produkcyjnej obejmującej wytwórców surowców czyli producentów owoców i warzyw oraz sferę przetwórstwa;  promowanie innowacyjnych rozwiązań w zakresie przetwórstwa; informowanie o aktualnych możliwościach finansowania przetwarzania produktu ogrodniczego i wprowadzania go do obrotu w ramach Programu Rozwoju Obszarów Wiejskich na lata 2014 - 2020; poprawa rentowności gospodarstw i grup producentów poprzez wzmocnienie konkurencyjności produktu ogrodniczego na rynku</t>
  </si>
  <si>
    <t>konferencja, szkolenie wyjazdowe</t>
  </si>
  <si>
    <t>Rolnicy indywidualni, grupy producentów i ich zrzeszenie, przedstawiciele jednostek doradczych i szkół rolniczych, przedsiębiorcy działający na rzecz sektora rolnego i spożywczego</t>
  </si>
  <si>
    <t>2, 3, 6</t>
  </si>
  <si>
    <t>Stymulowanie rozwoju rynku produktów regionalnych poprzez markę Świętokrzyska Kuźnia Smaków</t>
  </si>
  <si>
    <t>Celami operacji jest:  przedstawienie innowacyjnych form wykreowania i urynkowienia wybranych produktów tradycyjnych poprzez sieć ciekawostek kulinarnych regionu; zwiększenie wiedzy wśród  mieszkańców wsi  na temat  roli produktów lokalnych
i tradycyjnych w rozwoju obszarów wiejskich, nowatorskie podejście w budowaniu marki Świętokrzyska Kuźnia Smaków, przedstawienie innowacyjnych sposoby wspierania przetwórstwa tradycyjnego żywności na poziomie gospodarstwa i jej form sprzedaży</t>
  </si>
  <si>
    <t xml:space="preserve">
szkolenie (4), seminarium wyjazdowe, certyfikacja podmiotów, strona internetowa
</t>
  </si>
  <si>
    <t xml:space="preserve"> rolnicy, w tym prowadzący działalność agroturystyczną i  przetwórczą oraz  przedsiębiorcy i wytwórcy produktu tradycyjnego</t>
  </si>
  <si>
    <t>certyfikacja</t>
  </si>
  <si>
    <t>25 podmiotów</t>
  </si>
  <si>
    <t>Innowacyjność w żywieniu, systemach utrzymania bydła mięsnego kluczem do konkurencyjności sektora wołowiny</t>
  </si>
  <si>
    <t>Cele operacji: zwiększenie innowacyjności i konkurencyjności produkcji wołowiny, podniesienie jakości produktów żywnościowych w oparciu o zastosowanie w żywieniu zwierząt zbilansowanych dawek pokarmowych, promocja na rzecz zwiększenia konsumpcji mięsa wołowego, optymalny dobór ras do krzyżowania towarowego oraz prawidłowy sposób żywienia zwierząt</t>
  </si>
  <si>
    <t>szkolenie z wyjazdem studyjnym</t>
  </si>
  <si>
    <t xml:space="preserve">rolnicy, podmioty doradcze, producenci pasz, maszyn i urządzeń rolniczych, przetwórcy rolno-spożywczy, </t>
  </si>
  <si>
    <t>Technologia przetwórstwa płodów ogrodniczych w gospodarstwach czeskich i austriackich jako przykład dla wdrażania innowacyjnych działań w ogrodnictwie świętokrzyskim</t>
  </si>
  <si>
    <t>Cele operacji: wymiana wiedzy fachowej i dobrych praktyk w zakresie przetwórstwa owoców i warzyw pomiędzy krajami UE, promowanie innowacyjnych rozwiązań w zakresie przetwórstwa,  poznanie profesjonalnych partnerów do współpracy i oferowanych przez nich usług, poszukiwanie i kontynuacja partnerskiej współpracy pomiędzy różnymi instytucjami i podmiotami sfery naukowej, doradczej i produkcyjnej obejmującej wytwórców surowców czyli producentów owoców i warzyw oraz sferę przetwórstwa, utworzenie grupy operacyjnej z zakresu zastosowań innowacyjnych w przetwórstwie płodów ogrodniczych</t>
  </si>
  <si>
    <t>przedstawiciele grup producentów owoców i warzyw z województwa świętokrzyskiego, przedstawiciele jednostek naukowych, doradczych i samorządowych, przedsiębiorcy działający na rzecz sektora rolnego i spożywczego</t>
  </si>
  <si>
    <t>Instalacje OZE i nowe technologie produkcji w ekologicznych gospodarstwach rolnych.</t>
  </si>
  <si>
    <t xml:space="preserve">Celem operacji będzie: 
• transfer wiedzy na płaszczyźnie nauka-praktyka 
• informowanie uczestników i potencjalnych beneficjentów o polityce rozwoju obszarów wiejskich i o możliwościach finansowania 
• umożliwienie spotkania potencjalnych inwestorów w zakresie OZE z instalatorami urządzeń, 
• prezentacja rolnikom jednego ze sposobów podniesienie rentowności produkcji poprzez produkcję energii z OZE oraz najnowszych rozwiązań technicznych i technologicznych z zakresu OZE i rolnictwa ekologicznego
• promowanie oszczędnego gospodarowania zasobami energetycznymi gospodarstwa i gospodarki rolnej opartej na maksymalnym wykorzystaniu energii z OZE
• promowanie nowoczesnej produkcji ekologicznej opartej o wykorzystanie najnowszych osiągnięć naukowo-technicznych 
• prezentacja najnowszych środków produkcji dla rolnictwa ekologicznego </t>
  </si>
  <si>
    <t>Rolnicy ekologiczni zainteresowani produkcją energii dla potrzeb swojego gospodarstwa , naukowcy pracujący nad nowymi rozwiązaniami z zakresu OZE, doradcy pracujący na rzecz upowszechnienia zasad ochrony środowiska i programów wspierających działania na rzecz ochrony śro-dowiska.</t>
  </si>
  <si>
    <t xml:space="preserve">
„Innowacyjne postrzeganie hodowli kóz w Polsce południowo-wschodniej wzorem innych krajów Europejskich.” 
</t>
  </si>
  <si>
    <t>Cele operacji: ułatwianie transferu wiedzy i innowacji w rolnictwie i leśnictwie oraz na obszarach wiejskich, zwiększenie rentowności gospodarstw i konkurencyjności wszystkich rodzajów rolnictwa we wszystkich regionach oraz promowanie innowacyjnych technologii w gospodarstwach i zrównoważonego zarządzania lasami, wspieranie organizacji łańcucha żywnościowego w tym przetwarzania i wprowadzania do obrotu produktów rolnych, dobrostanu zwierząt oraz zarządzania ryzykiem w rolnictwie, promowanie innowacji w rolnictwie, produkcji żywności i w leśnictwie, zwiększenie udziału zainteresowanych stron we wdrażaniu inicjatyw na rzecz rozwoju obszarów wiejskich, informowanie społeczeństwa i potencjalnych beneficjentów o polityce rozwoju obszarów wiejskich i wsparciu finansowym, ułatwianie tworzenia oraz funkcjonowania sieci kontaktów pomiędzy rolni-kami, podmiotami doradczymi, jednostkami naukowymi, przedsiębiorcami sektora rolno-spożywczego oraz pozostałymi podmiotami zainteresowanymi wdrażaniem innowacji w rolnictwie i na obszarach wiejskich, ułatwianie wymiany wiedzy fachowej oraz dobrych praktyk w zakresie wdrażania innowacji w rolnictwie i na obszarach wiejskich</t>
  </si>
  <si>
    <t xml:space="preserve">Hodowcy kóz z województw świętokrzyskiego i małopolskiego wykazujących chęć działania w zakresie wdrażania inicjatyw na rzecz rozwoju hodowli kóz mlecznych w Polsce (rolników, jednostek i instytucji naukowych, przedsiębiorstw, producentów pasz, maszyn i urządzeń rolniczych, przetwórni rolno-spożywczy, itp.). </t>
  </si>
  <si>
    <t xml:space="preserve">Innowacyjne działania możliwe do zastosowania w celu poprawy dobrostanu krów mlecznych oraz sytuacji ekonomicznej osób związanych z branżą produkcji mleka w województwie świętokrzyskim. </t>
  </si>
  <si>
    <t>Cele operacji: Ułatwianie transferu wiedzy i innowacji w rolnictwie i leśnictwie oraz na obszarach wiejskich. Zwiększenie rentowności gospodarstw i konkurencyjności wszystkich rodzajów rolnictwa we wszystkich regionach oraz promowanie innowacyjnych technologii w gospodarstwach i zrównoważonego zarządzania lasami. Wspieranie organizacji łańcucha żywnościowego w tym przetwarzania i wprowadzania do obrotu produktów rolnych, dobrostanu zwierząt oraz zarządzania ryzykiem w rolnictwie.  Promowanie innowacji w rolnictwie, produkcji żywności i w leśnictwie.  Zwiększenie udziału zainteresowanych stron we wdrażaniu inicjatyw na rzecz rozwoju obszarów wiejskich.  Ułatwianie tworzenia oraz funkcjonowania sieci kontaktów pomiędzy rolnikami, podmiotami doradczymi, jednostkami naukowymi, przedsiębiorcami sektora rolno-spożywczego oraz pozostałymi podmiotami zainteresowanymi wdrażaniem innowacji w rolnictwie i na obszarach wiejskich.</t>
  </si>
  <si>
    <t>Konferencja, wyjazd studyjny (jeden zagraniczny, dwa krajowe), dwa szkolenia</t>
  </si>
  <si>
    <t xml:space="preserve">Rolnicy, doradcy, przedsiębiorcy, pracownicy i działacze samorządowi, dyrektorzy szkół i nauczyciele kształcących w kierunkach o profilu rolniczym, naukowcy 
Grupę podstawowych odbiorców będą stanowić hodowcy bydła mlecznego (80%).  
</t>
  </si>
  <si>
    <t>Świętokrzyski Ośrodek Doradztwa Rolniczego w Modliszewicach</t>
  </si>
  <si>
    <t xml:space="preserve">Konferencja,  wyjazd studyjny </t>
  </si>
  <si>
    <t>Budowanie partnerstwa w zakresie innowacyjnych rozwiązań efektywnego wykorzystania energii  w produkcji rolniczej</t>
  </si>
  <si>
    <t>Przekazanie wiedzy beneficjentom na temat zasad funkcjonowania SIR, tworzenia sieci kontaktów pomiędzy rolnikami, podmiotami doradczymi, jednostkami naukowymi, przedsiębiorcami. Wymiana wiedzy i przedstawienie dobrych praktyk przykładów innowacyjnych rozwiązań w zakresie efektywności energetycznej gospodarstw rolnych.</t>
  </si>
  <si>
    <t>Grupę docelową stanowić będzie 22 uczestników, którzy chcą w swoich gospodarstwach wdrażać innowacyjne metody poprawy efektywności energetycznej. Ponadto uczestnikami wyjazdu będą przedsiębiorcy z branży przetwórstwa rolno-spożywczego, doradcy, przedstawiciele jednostek badawczo-naukowych.</t>
  </si>
  <si>
    <t>Warmińsko-Mazurski Ośrodek Doradztwa Rolniczego</t>
  </si>
  <si>
    <t xml:space="preserve">Dobre praktyki i innowacyjne rozwiązania w gospodarstwach ogrodniczych na terenie województwa warmińsko-mazurskiego </t>
  </si>
  <si>
    <t xml:space="preserve">Celem operacji jest stworzenie sieci kontaktów pomiędzy rolnikami, doradcami rolniczymi, jednostkami naukowymi i przedsiębiorcami sektora rolno-spożywczego w ramach SIR. Ponadto operacja ma na celu przekazanie wiedzy nt. innowacji w ogrodnictwie. </t>
  </si>
  <si>
    <t>seminarium połączone w wyjazdem studyjnym</t>
  </si>
  <si>
    <t>Docelową grupą odbiorców operacji będą rolnicy, doradcy oraz przedstawiciele świata nauki.</t>
  </si>
  <si>
    <t>Certyfikacja produktu tradycyjnego jako innowacyjne podejście do produkcji żywności wysokiej jakości</t>
  </si>
  <si>
    <t>Priorytetowym celem operacji jest podniesie poziomu wiedzy rolników z woj. warmińsko-mazurskiego w zakresie funkcjonowania SIR oraz w zakresie innowacyjnych metod wytwarzania i wprowadzania do obrotu żywności wysokiej jakości oraz tradycyjnej, pochodzącej z indywidualnych gospodarstw.</t>
  </si>
  <si>
    <t>Grupę docelową stanowią rolnicy prowadzący działalność polegającą na wytwarzaniu i wprowadzaniu do obrotu żywności tradycyjnej pochodzącej z własnych gospodarstw, jak również mieszkańcy obszarów wiejskich, przedsiębiorcy i przedstawiciele nauki oraz organizacji zajmujących się wdrażaniem innowacji we wprowadzaniu żywności na rynek.</t>
  </si>
  <si>
    <t>wydruk broszur</t>
  </si>
  <si>
    <t>Działania informacyjne w zakresie SIR</t>
  </si>
  <si>
    <t>Operacja ma na celu przekazanie wiedzy w zakresie funkcjonowania Sieci na rzecz innowacji w rolnictwie i na obszarach wiejskich jak największej liczbie osób oraz promowanie stosowania innowacji w rolnictwie oraz produkcji żywnościowej. Ponadto operacja ma na celu transfer wiedzy w zakresie innowacji w rolnictwie i stworzenie sieci kontaktów w ramach SIR</t>
  </si>
  <si>
    <t>udział w targach i wystawach, publikacja artykułów w gazecie, publikacja broszur, druk ulotek, emisja spotów radiowych</t>
  </si>
  <si>
    <t>liczba mieszkańców województwa warmińsko-mazurskiego do których dotrze informacja o SIR</t>
  </si>
  <si>
    <t>ok. 10 tys.</t>
  </si>
  <si>
    <t>Grupę docelową operacji będą stanowili rolnicy oraz mieszkańcy obszarów wiejskich z woj. warmińsko-mazurskiego, jak również przedsiębiorcy z branży rolno-spożywczej</t>
  </si>
  <si>
    <t>Stymulowanie zrównoważonych środowiskowo innowacji w rolnictwie w woj. warmińsko-mazurskim w wyniku transferu wiedzy nt. innowacyjnych technologii i rozwiązań dla rolnictwa osiągniętego poprzez udział w międzynarodowej imprezie targowej promującej innowac</t>
  </si>
  <si>
    <t>Głównym celem operacji jest umożliwienie transferu wiedzy nt. innowacyjnych rozwiązań w rolnictwie (technologia rolnicza, gospodarka niskoemisyjna), co może przyczynić się do wzrostu rentowności gospodarstw oraz ułatwienia poszukiwań partnerów do współpra</t>
  </si>
  <si>
    <t>wyjazd studyjny,
seminarium,
broszura</t>
  </si>
  <si>
    <t>Grupa docelowa będzie liczyła 40 osób – uczestników wyjazdu oraz 80 uczestników seminarium (40 uczestników wyjazdu i 40 uczestników seminarium z województwa partnerskiego) w tym:
• rolnicy – 25 osób (producenci zbóż i rzepaku, owoców i warzyw, traw i kuku</t>
  </si>
  <si>
    <t>Liczba uczestników seminarium</t>
  </si>
  <si>
    <t>1 (3 500 odbiorców)</t>
  </si>
  <si>
    <t>Wykorzystanie technik brokerskich w pracy doradczej przy budowaniu sieci kontaktów w celu wyłonienia partnerów do współpracy w ramach Działania „Współpraca” z terenu województwa warmińsko-mazurskiego.</t>
  </si>
  <si>
    <t>Celem operacji jest przekazanie wiedzy jej uczestnikom na temat zasad funkcjonowania Sieci na rzecz innowacji w rolnictwie i na obszarach wiejskich, tworzenia sieci kontaktów pomiędzy podmiotami zaangażowanymi we wdrażanie innowacji jak również ułatwienie</t>
  </si>
  <si>
    <t>spotkanie informacyjno - szkoleniowe,
warsztaty,
terenowe spotkania informacyjno-szkoleniowe,
ankietyzacja,
broszura,
spotkanie podsumowujące operację</t>
  </si>
  <si>
    <t xml:space="preserve">liczba uczestników spotkania informacyjno-szkolenowego i warsztatów
</t>
  </si>
  <si>
    <t xml:space="preserve">uczestnikami projektu będą doradcy rolniczy i specjaliści W-MODR w Olsztynie, przedstawiciele instytucji badawczo-naukowych oraz jednostek działających na rzecz wspierania przedsiębiorczości (60 osób) oraz transferu innowacji w województwie
oraz podmioty </t>
  </si>
  <si>
    <t>liczba ankiet</t>
  </si>
  <si>
    <t>liczba uczestników szkoleń terenowych</t>
  </si>
  <si>
    <t>Nowoczesne rolnictwo w Wielkopolsce</t>
  </si>
  <si>
    <t xml:space="preserve"> Celem operacji jest upowszechnienie wiedzy oraz zapoznanie odbiorców z doświadczeniami na temat wdrażania innowacji w rolnictwie w województwie wielkopolskim, promowanie wprowadzania innowacji w rolnictwie w województwie wielkopolskim oraz nowoczesnych metod technologicznych w produkcji roślinnej i zwierzęcej, przekazywanie informacji potencjalnym beneficjentom o polityce rozwoju obszarów wiejskich i wsparciu finansowym</t>
  </si>
  <si>
    <t xml:space="preserve"> pracownicy naukowi, producenci rolni, mieszkańcy obszarów wiejskich, przedstawiciele instytucji państwowych i organizacji okołorolniczych oraz doradcy rolniczy</t>
  </si>
  <si>
    <t>Wielkopolski Ośrodek Doradztwa Rolniczego</t>
  </si>
  <si>
    <t>1,3, 4</t>
  </si>
  <si>
    <t>Tworzenie grup operacyjnych w ramach działania „Współpraca”</t>
  </si>
  <si>
    <t>Celem operacji jest ułatwienie nawiązania współpracy pomiędzy potencjalnymi partnerami procesu innowacyjnego w celu utworzenia grup operacyjnych na rzecz innowacji oraz opracowywania projektów oraz zacieśnienie współpracy między jednostkami naukowo-badawczymi w celu ułatwienia transferu wiedzy i innowacji, informowanie o polityce rozwoju obszarów wiejskich i wsparciu finansowym</t>
  </si>
  <si>
    <t>producenci rolni, przedstawiciele instytucji naukowych i państwowych oraz doradcy rolniczy</t>
  </si>
  <si>
    <t>Środowiskowe zarządzanie produkcją rolniczą innowacyjnym kierunkiem poprawy jakości środowiskowej produktów</t>
  </si>
  <si>
    <t>Celem operacji jest promowanie ograniczania oddziaływania środowiskowego procesów produkcji w rolnictwie, promowanie wprowadzania innowacji w rolnictwie i na obszarach wiejskich, ułatwianie transferu wiedzy i innowacji w rolnictwie i na obszarach wiejskich, szczególnie w zakresie jakości środowiskowej produktów, informowanie o źródłach finansowania innowacji w rolnictwie i na obszarach wiejskich, tworzenie sieci kontaktów dla tworzenia grup operacyjnych</t>
  </si>
  <si>
    <t>producenci rolni, mieszkańcy obszarów wiejskich, przedstawiciele instytucji naukowych oraz doradcy rolni</t>
  </si>
  <si>
    <t>Program Rozwoju Obszarów Wiejskich na lata 2014-2020 narzędziem wspierania innowacyjności</t>
  </si>
  <si>
    <t>Celem operacji jest ułatwienie nawiązania współpracy pomiędzy potencjalnymi i obecnymi partnerami procesu innowacyjnego w celu utworzenia grup operacyjnych i omówienie wypracowanych innowacyjnych rozwiązań, informować będzie potencjalnych beneficjentów PROW na lata 2014-2020 o wsparciu finansowym w obszarze innowacyjności w rolnictwie.</t>
  </si>
  <si>
    <t>szkolenie (2)</t>
  </si>
  <si>
    <t>uczestnicy rynku rolno-spożywczego, producenci rolni, przedstawiciele instytucji naukowych i państwowych oraz doradcy rolniczy</t>
  </si>
  <si>
    <t>Zrównoważony rozwój z wykorzystaniem odnawialnych źródeł energii</t>
  </si>
  <si>
    <t>Celem operacji jest promowanie zrównoważonego rozwoju z wykorzystaniem odnawialnych źródeł energii, promowanie ścieżki edukacyjnej dotyczącej odnawialnych źródeł energii, promowanie wprowadzania innowacji w rolnictwie i na obszarach wiejskich, informowanie o źródłach finansowania innowacji w rolnictwie i na obszarach wiejskich, przekazanie i wymiana wiedzy fachowej oraz dobrych praktyk w zakresie wdrażania innowacji w rolnictwie i na obszarach wiejskich</t>
  </si>
  <si>
    <t>producenci rolni, mieszkańcy obszarów wiejskich, przedstawiciele instytucji państwowych oraz doradcy</t>
  </si>
  <si>
    <t>Innowacyjność na rzecz ochrony bioróżnorodności na obszarach wiejskich</t>
  </si>
  <si>
    <t>Celem operacji jest promowanie innowacyjności w kierunku ochrony bioróżnorodności na obszarach wiejskich, informowanie o źródłach finansowania innowacji w rolnictwie i na obszarach wiejskich, przekazanie i wymiana wiedzy fachowej oraz dobrych praktyk w zakresie wdrażania innowacji w rolnictwie i na obszarach wiejskich</t>
  </si>
  <si>
    <t>pracownicy naukowi, producenci rolni, mieszkańcy obszarów wiejskich, przedstawiciele instytucji państwowych i organizacji okołorolniczych oraz doradcy rolniczy</t>
  </si>
  <si>
    <t>Obsługa stoisk informacyjno – promocyjnych Krajowej Sieci na rzecz innowacji w rolnictwie i na obszarach wiejskich</t>
  </si>
  <si>
    <t>Celem operacji jest: aktywizacja mieszkańców obszarów wiejskich do współpracy na rzecz innowacji, upowszechnienie wiedzy na temat innowacyjnych rozwiązań w rolnictwie</t>
  </si>
  <si>
    <t>stoisko informacyjno-promocyjne</t>
  </si>
  <si>
    <t>liczba stoisk informacyjno-promocyjnych</t>
  </si>
  <si>
    <t>producenci rolni, rolnicy i mieszkańcy obszarów wiejskich, przedstawiciele instytucji naukowych oraz doradcy rolniczy</t>
  </si>
  <si>
    <t>Innowacyjne metody ograniczania populacji agrofagów a bioróżnorodność krajobrazu rolniczego</t>
  </si>
  <si>
    <t>Celem operacji jest: wzrost zainteresowania wdrażaniem innowacji w rolnictwie i na obszarach wiejskich o charakterze technologicznym oraz identyfikacja oraz popularyzacja innowacyjnych rozwiązań w rolnictwie, a także dobrych praktyk w tym zakresie, zwłaszcza w produkcji roślinnej.</t>
  </si>
  <si>
    <t>konferencja i publikacja internetowa</t>
  </si>
  <si>
    <t>producenci rolni zajmujący się produkcją roślinną, wybrani przedstawiciele instytucji naukowych oraz doradcy rolni i rolnośrodowiskowi</t>
  </si>
  <si>
    <t>liczba publikacji internetowych</t>
  </si>
  <si>
    <t>Innowacyjne rozwiązania w gospodarce pasiecznej</t>
  </si>
  <si>
    <t>Celem realizacji operacji jest organizacja szkolenia połączonego z wyjazdem studyjnym na temat innowacyjnych rozwiązań w gospodarce pasiecznej. Realizacja operacji ma na celu zapoznanie grupy osób interesujących się pszczelarstwem z innowacyjnymi systemami prowadzenia gospodarki pasiecznej i korzyściami jakie dają pszczoły w rolnictwie. Operacja pozwoli na realizację priorytetu PROW na lata 2014-2020: Ułatwianie transferu wiedzy i innowacji w rolnictwie i leśnictwie oraz na obszarach wiejskich, poprzez promowanie najnowszych rozwiązań stosowanych w hodowli pszczół.</t>
  </si>
  <si>
    <t xml:space="preserve"> pracownicy naukowi, producenci rolni, rolnicy oraz doradcy rolni</t>
  </si>
  <si>
    <t>Skuteczność innowacyjnych systemów wspomagania decyzji w ochronie warzyw psiankowych przed zarazą ziemniaka w aspekcie założeń integrowanej ochrony roślin</t>
  </si>
  <si>
    <t xml:space="preserve">Głównym celem operacji jest organizacja konferencji połączonej z warsztatami, która ułatwi  wymianę wiedzy fachowej oraz dobrych praktyk w zakresie innowacji w rolnictwie. Operacja odbędzie się w Centrum Edukacyjnym Integrowanej Ochrony Roślin w Marszewie. CEIOR wyposażony jest w nowoczesne narzędzia umożliwiające prawidłową diagnostykę agrofagów.
Zaplanowane warsztaty umożliwią praktyczne przełożenie teoretycznych wiadomości.
</t>
  </si>
  <si>
    <t>rolnicy i producenci rolni, przedstawiciele instytucji naukowych oraz doradcy rolni</t>
  </si>
  <si>
    <t>Innowacyjna agrotechnika kukurydzy na kiszonkę</t>
  </si>
  <si>
    <t>Celem realizacji operacji jest przeprowadzenie warsztatów promujących innowacyjną agrotechnikę uprawy kukurydzy na kiszonkę. Realizacja warsztatów  umożliwi wymianę doświadczeń, wiedzy fachowej oraz dobrych praktyk w zakresie stosowania innowacyjnych rozwiązań w rolnictwie z uwzględnieniem uprawy kukurydzy na kiszonkę nowoczesnymi metodami. Uczestnictwo w warsztatach przyczyni się do podniesienia wiedzy na temat podejmowania nowych inicjatyw, które mogą ułatwić transfer wiedzy i innowacji, zwiększyć konkurencyjność i rentowność gospodarstwa, czy zachęcić do wdrażania inicjatyw na rzecz rozwoju obszarów wiejskich.</t>
  </si>
  <si>
    <t>producenci rolni, przedstawiciele instytucji naukowych, rolnicy oraz doradcy rolni</t>
  </si>
  <si>
    <t>Innowacyjne kierunki w produkcji nasiennej – doświadczenia przedsiębiorcy sektora rolnego</t>
  </si>
  <si>
    <t>Celem realizacji operacji jest rozpowszechnienie wiedzy i doświadczeń w realizacji działań innowacyjnych w rolnictwie i na obszarach wiejskich. Doradcy i rolnicy uzyskają niezbędną wiedzę i nabiorą przekonania do częstszej wymiany materiału siewnego, co wiąże się z korzystaniem z nowych odmian roślin uprawnych o lepszych parametrach jakości plonu i przydatności do zrejonizowanej uprawy, a także nowymi technologiami przygotowania materiału siewnego.</t>
  </si>
  <si>
    <t>Innowacyjne technologie prowadzenia sadów</t>
  </si>
  <si>
    <t>Głównym zakładanym celem operacji będzie pozyskanie wiedzy fachowej oraz dobrych praktyk w zakresie wdrażania innowacji w rolnictwie i na obszarach wiejskich podczas wyjazdu studyjnego organizowanego dla doradców oraz producentów owoców w Gospodarstwie Demonstracyjnym WODR w Poznaniu będącym Rolniczym Zakładem Doświadczalnym Uniwersytetu Przyrodniczego w Poznaniu</t>
  </si>
  <si>
    <t>Innowacyjne rozwiązania w zakresie odnawialnych źródeł energii</t>
  </si>
  <si>
    <t>Celem operacji jest podniesienie świadomości i ułatwienie transferu wiedzy z zakresu odnawialnych źródeł energii. Organizowany wyjazd studyjny i warsztaty będą okazją do przedstawienia aktualnej problematyki związanej z wykorzystaniem odnawialnych źródeł energii na obszarach wiejskich, energetyką prosumencką, nawiązania cennych relacji oraz promowanie innowacyjnych rozwiązań z tego zakresu. Uczestnicy zostaną również poinformowani o źródłach finansowania inwestycji z przedmiotowego zakresu w programach pomocowych na lata 2014-2020.</t>
  </si>
  <si>
    <t>wyjazd studyjny połączony z warsztatami</t>
  </si>
  <si>
    <t>Wykorzystanie innowacji w gospodarstwach ekologicznych i agroturystycznych</t>
  </si>
  <si>
    <t>Celem operacji  jest przygotowanie doradców rolniczych, w szczególności doradców zajmujących się doradztwem w zakresie ekologii, przedsiębiorczości i agroturystyki, rolników, przedstawicieli jednostek obsługujących rolnictwo, do podejmowania działań zmierzających do wprowadzania innowacyjnych rozwiązań technologicznych i organizacyjnych w gospodarstwach, co spowoduje poprawę konkurencyjności gospodarstw.</t>
  </si>
  <si>
    <t>Wielkopolskie innowacje – warsztaty na temat nowoczesnych rozwiązań organizacyjnych i technologicznych w rolnictwie</t>
  </si>
  <si>
    <t>Głównym zakładanym celem operacji będzie organizacja warsztatów, które przyczynią się do wymiany wiedzy fachowej oraz dobrych praktyk w zakresie wdrażania innowacji w rolnictwie. Warsztaty są skierowane dla doradców i rolników oraz właścicieli Gospodarstw Demon-stracyjnych. Warsztaty będą realizowane w Gospodarstwach Demonstracyjnych Wielkopolskiego Ośrodka Doradztwa Rolniczego w Poznaniu, prowadzących produkcję roślinną i zwierzęcą.</t>
  </si>
  <si>
    <t>Uproszczenia i innowacje w technologiach produkcji rolnej – realizacja 2016</t>
  </si>
  <si>
    <t>Głównym celem jest wprowadzenie na szerszą skalę technologii uproszczonej uprawy roli, zwłaszcza w gospodarstwach wielkoobszarowych. Technologia ta, w porównaniu z technologią tradycyjną, zawiera aspekt innowacyjności w podejściu do produkcji rolnej.</t>
  </si>
  <si>
    <t>konferencja oraz wyjazd studyjny</t>
  </si>
  <si>
    <t xml:space="preserve"> właściciele wielkoobszarowych gospodarstw, rolnicy, dzierżawcy, mieszkańcy obszarów wiejskich, a także doradcy rolni</t>
  </si>
  <si>
    <t>Zachodniopomorski Ośrodek Doradztwa Rolniczego</t>
  </si>
  <si>
    <t>Trendy w agrobiznesie - innowacje w rynkach rolnych</t>
  </si>
  <si>
    <t>Celem realizacji operacji jest zapoznanie uczestników konferencji z zagadnieniem innowacji w rolnictwie oraz możliwościami praktycznego zastosowania przedstawianych rozwiązań, nawiązanie kontaktów i współpracy pomiędzy potencjalnymi uczestnikami rynków rolnych.</t>
  </si>
  <si>
    <t>rolnicy oraz mieszkańcy obszarów wiejskich i doradcy rolniczy</t>
  </si>
  <si>
    <t>Rynki rolne, trendy i innowacyjność w agrobiznesie  - realizacja 2017</t>
  </si>
  <si>
    <t>Celem realizacji operacji jest zapoznanie uczestników konferencji z zagadnieniem innowacji w rolnictwie oraz możliwościami praktycznego zastosowania przedstawionych rozwiązań, nawiązanie kontaktów i współpracy pomiędzy potencjalnymi uczestnikami rynków rolnych. Konferencja zapoczątkuje proces tworzenia nowych oraz ułatwi funkcjonowanie dotychczasowych sieci kontaktów pomiędzy rolnikami, podmiotami doradczymi, jednostkami naukowymi, przedsiębiorcami sektora rolno-spożywczego oraz pozostałymi podmiotami zainteresowanymi wdrażaniem innowacji w rolnictwie i na obszarach wiejskich.</t>
  </si>
  <si>
    <t>rolnicy oraz mieszkańcy obszarów wiejskich z woj. warmińsko-mazurskiego, jak również przedsiębiorcy z branży rolno-spożywczej</t>
  </si>
  <si>
    <t>Polowe pokazy pracy maszyn rolniczych</t>
  </si>
  <si>
    <t xml:space="preserve">Głównym celem realizacji operacji jest zapoznanie oraz ugruntowanie wiedzy uczestników operacji na temat innowacyjnych rozwiązań w rolnictwie i wykorzystanie jej w praktyce. Ponadto celem będzie ułatwienie transferu wiedzy, nawiązanie kontaktów, współpracy pomiędzy rolnikami, doradcami a firmami oferującymi innowacyjne rozwiązania dla rolnictwa. Polowe pokazy pracy maszyn ułatwiają tworzenie nowych oraz funkcjonowanie dotychczasowych sieci kontaktów pomiędzy odbiorcami projektu oraz pozostałymi zainteresowanymi wdrażaniem innowacji w precyzyjnym rolnictwie. </t>
  </si>
  <si>
    <t xml:space="preserve">pokazy polowe </t>
  </si>
  <si>
    <t xml:space="preserve">rolnicy, dzierżawcy, przedstawiciele grup producenckich, jednostki naukowo-badawcze oraz producenci nawozów i środków ochrony roślin, którzy współpracują z producentami maszyn rolniczych w zakresie efektywnego nawożenia i racjonalnej ochrony chemicznej </t>
  </si>
  <si>
    <t>nie znana</t>
  </si>
  <si>
    <t>drukowane materiały informacyjne</t>
  </si>
  <si>
    <t>Panele fotowoltaiczne w gospodarstwach rolnych województwa zachodniopomorskiego</t>
  </si>
  <si>
    <t xml:space="preserve">Głównym celem jest przeszkolenie uczestników operacji  na temat regulacji prawnych w zakresie OZE, programów wspierających instalacje OZE, a także szczegółów technicznych instalacji. </t>
  </si>
  <si>
    <t>szkolenie oraz wyjazd studyjny</t>
  </si>
  <si>
    <t>rolnicy, dzierżawcy, doradcy, mieszkańcy obszarów wiejskich województwa zachodniopomorskiego, pracownicy naukowi, przedstawiciele sektora OZE oraz osoby zainteresowane wdrażaniem fotowoltaiki</t>
  </si>
  <si>
    <t>Wykorzystanie krajowych źródeł białka roślinnego w produkcji, obrocie i przeznaczeniu na cele paszowe</t>
  </si>
  <si>
    <t>Celem realizacji jest zapoznanie uczestników konferencji z zagadnieniami innowacyjności w rolnictwie oraz możliowściami praktycznego zastostowsowania przedstawioych rozwiązań, nawiązanie kontaktów i współpracy pomiędzy obecnymi i potencjalnymi uczesnikami rynków rolnych.</t>
  </si>
  <si>
    <t>plantatorzy roślin wysokobiałkowych, hodowcy trzody chlewnej, hodowcy drobiu, pracownicy naukowi, doradcy rolni oraz osoby zainteresowane ww. tematyką konferencji.</t>
  </si>
  <si>
    <t>Innowacyjne metody uprawy roślin - rolnictwo precyzyjne</t>
  </si>
  <si>
    <t xml:space="preserve"> grupa rolników zaliczanych do średniej i dużej wielkości obszarowej, doradców rolnych z województwa zachodniopomorskiego oraz dla osób zainteresowanych ww. tematyką pochodzące z województwa zachodniopomorskiego</t>
  </si>
  <si>
    <t>Wdrażanie inicjatyw na rzecz rozwoju obszarów wiejskich oraz aktywizacja mieszkańców wsi na rzecz podejmowania inicjatyw w zakresie rozwoju obszarów wiejskich, w tym kreowanie procesu tworzenia miejsc pracy na terenach wiejskich</t>
  </si>
  <si>
    <t xml:space="preserve">Głównym celem realizacji operacji jest aktywizacja mieszkańców wsi na rzecz podejmowania inicjatyw w zakresie rozwoju obszarów wiejskich, w tym kreowania miejsc pracy na terenach wiejskich. </t>
  </si>
  <si>
    <t>seminarium oraz wyjazd studyjny</t>
  </si>
  <si>
    <t>rolnicy, przedsiębiorcy, doradcy rolni z terenu Województwa Zachodniopomorskiego, a również doradcy z sąsiedniego Województwa Lubuskiego, i Centrum Doradztwa Rolniczego w Brwinowie i Centrum Doradztwa Rolniczego /O Kraków</t>
  </si>
  <si>
    <t>ul. C. K. Norwida 25,
50-375 Wrocław</t>
  </si>
  <si>
    <t>ul. Zwycięska 8,
53-033 Wrocław</t>
  </si>
  <si>
    <t>Barzkowice                                    73-134 Barzkowice</t>
  </si>
  <si>
    <t>Barzkowice                                     73-134 Barzkowice</t>
  </si>
  <si>
    <t>Barzkowice                                      73-134 Barzkowice</t>
  </si>
  <si>
    <t>Barzkowice                                        73-134 Barzkowice</t>
  </si>
  <si>
    <t>Barzkowice                                       73-134 Barzkowice</t>
  </si>
  <si>
    <t>Barzkowice                                          73-134 Barzkowice</t>
  </si>
  <si>
    <t>Małopolski Ośrodek Doradztwa Rolniczego z/s w Karniowicach, Karniowice, os. XXXV-lecia PRL 9, 32-082 Bolechowice</t>
  </si>
  <si>
    <t>ul. Główna 1,     49-330 Łosiów</t>
  </si>
  <si>
    <t>ul. Główna 1,    49-330 Łosiów</t>
  </si>
  <si>
    <t>ul. Główna 1, 49-330 Łosiów</t>
  </si>
  <si>
    <t>Lublin, ul. Pogodna 50A/2 20-337 Lublin</t>
  </si>
  <si>
    <t>Końskowola, ul. Pożowska 8  24-130 Końskowola</t>
  </si>
  <si>
    <t>Łódzki Ośrodek Doradztwa Rolniczego z siedzibą w Bratoszewicach ul. Nowości 32 95-011 Bratoszewice</t>
  </si>
  <si>
    <t>Podkarpacki Ośrodek Doradztwa Rolniczego 
36-040 Boguchwała  ul. Tkaczowa 146</t>
  </si>
  <si>
    <t>Lubań, ul. Tadeusza Maderskiego 3, 83-422 Nowy Barkoczyn</t>
  </si>
  <si>
    <t>Minikowo           89-122 Minikowo</t>
  </si>
  <si>
    <t>42-200 Częstochowa, ul.Wyszyńskiego 70/126</t>
  </si>
  <si>
    <t>Celem operacji jest przekazanie wiedzy i propagowanie innowacyjnych rozwiązań technologicznych stosowanych w hodowli bydła mlecznego- robotów udojowych</t>
  </si>
  <si>
    <t>Głównym celem operacji jest promocja i pomoc w tworzeniu grup operacyjnych, poszukiwanie potencjalnych partnerów do grupy EPI na rzecz innowacji w rolnictwie i na obszarach wiejskich, operacja wskazuje korzyści płynące z zrzeszania się w grupy operacyjne poprzez pokazanie przykładów dobrych praktyk. Operacja umożliwi wymianę doświadczeń i fachowej wiedzy między uczestnikami projektu a osobami zrzeszonymi w grupie w zakresie wdrażania innowacji w rolnictwie i na obszarach wiejskich.</t>
  </si>
  <si>
    <t>transfer wiedzy pomiędzy  różnymi podmiotami, ułatwia tworzenie oraz funkcjonowanie sieci kontaktów pomiędzy rolnikami, podmiotami doradczymi, jednostkami naukowymi, przedsiębiorcami sektora rolno-spożywczego oraz pozostałymi podmiotami zainteresowanymi wdrażaniem innowacji w rolnictwie i na obszarach wiejskich</t>
  </si>
  <si>
    <t xml:space="preserve">Poprawa trudnej sytuacji producentów zbóż i rzepaku, lepsze wykorzystanie potencjału genetycznego odmian, zapoznanie z nowoczesną uprawą w produkcji zbóż i rzepaku, nowe tendencje w uprawie zbóż i rzepaku, praktyczne wdrażanie i stosowanie nowych odmian, Innowacyjne rozwiązania w produkcji zbóż i rzepaku, bieżący transfer wiedzy pomiędzy jednostkami badawczymi a producentami zbóż i rzepaku oraz doradcami w ramach bezpośrednich kontaktów ,,Nauka-praktyce”, wskazanie kierunków i  nowych tendencji w produkcji zbóż i rzepaku, bieżący transfer wiedzy i możliwości zastosowania z zakresu innowacyjnych rozwiązań w produkcji zbóż i rzepaku
</t>
  </si>
  <si>
    <t>60-163 Poznań, ul.Sieradzka 29</t>
  </si>
  <si>
    <t>Kalsk 91 
66-100 Sulechów</t>
  </si>
  <si>
    <t>ul. Jagiellońska 91, 10-356 Olsztyn</t>
  </si>
  <si>
    <t>ul. Czereśniowa 98, 02-456 Warszawa</t>
  </si>
  <si>
    <t>ul. Wojska Polskiego 71 B, 
60-630 Poznań</t>
  </si>
  <si>
    <t xml:space="preserve">liczba uczestników operacji:
1 publikacja (2000 szt.) </t>
  </si>
  <si>
    <t>przedsiębiorcy, rolnicy, doradcy rolni, przedstawiciele in stytucji wspieracjących wielofunkcyjny rozwój obszarów wiejskich</t>
  </si>
  <si>
    <t xml:space="preserve">rolnicy, doradcy rolni, </t>
  </si>
  <si>
    <t xml:space="preserve">rolnicy, </t>
  </si>
  <si>
    <t>pszczelarze, osoby zainteresowane hodowla pszczół, członkowie organizacji, doradcy rolni</t>
  </si>
  <si>
    <t>mieszckańcy obszarów wiejskich , rolnicy</t>
  </si>
  <si>
    <t>przetwórcy i właściciele gospodarstw, wytwarzający podlaski produkt regionalny, uczestnicy podlaskiego kulinarnego szlaku, uczestnicy konkursu Nazse Kulinarne Dziedzictwo, doradcy rolni</t>
  </si>
  <si>
    <t>doradcy rolni, rolnicy, mieszkańcy obszarów wiejskich zajmujacych się agroturystyką</t>
  </si>
  <si>
    <t>rolnicy 45 osób, przedsiębiorcy lub ich przedstawiciele 15 osób, naukowcy i pracownicy jednostek wdrożeniowo-badawczych – 5 osób, doradcy 35 osób</t>
  </si>
  <si>
    <t>rolnicy specjalizujący się w uprawach polowych, nauczyciele zawodu i uczniowie szkół rolniczych, doradcy</t>
  </si>
  <si>
    <t xml:space="preserve">Główne cele operacji:
1.  Tworzenie grupy operacyjnej łączącej w łańcuchu powiązań rolników, ich dostawców i przetwórców dla produkcji wieprzowiny z wykorzystaniem krajowych źródeł białka roślinnego.
2.  Stworzenie specjalizacji dla hodowców i producentów trzody chlewnej umożliwiającej poprawę opłacalności produkcji.
3. Opracowanie zasad współpracy dla poszczególnych uczestników łańcucha produkcyjnego od pola do stołu w produkcji wieprzowiny z krajowych źródeł białka. 
Głównym celem projektu jest stworzenie sieci wzajemnych powiązań rolników i innych zainteresowanych podmiotów w zakresie  promocji, dystrybucji, marketingu oraz technologii żywienia. Cel jest zgodny z priorytetami PROW i działaniami KSOW na lata 2014-2020, gdyż przyczynia się do tworzenia grupy operacyjnej umożliwiającej tworzenie i rozbudowywanie sieci kontaktów między rolnikami oraz innymi zainteresowanymi podmiotami w rezultacie wdrażając innowację na obszarach wiejskich.
Zgodnie z działaniami KSOW na lata 2016-2017 operacja zakłada poszukiwanie partnerów w grupie operacyjnej w celu wspierania rozwoju obszarów wiejskich.
Projekt realizuje również cele KSOW na lata 2014-2020 poprzez wspieranie innowacyjnych rozwiązań w produkcji żywności.
Realizacja projektu przewiduje ułatwienie tworzenia oraz funkcjonowania sieci kontaktów, ułatwianie wymiany wiedzy fachowej oraz dobrych praktyk pomiędzy rolni-kami, ośrodkiem doradczym, instytucją naukową oraz przedsiębiorstwami sektora rolno-spożywczego zainteresowanymi wdrażaniem innowacyjnych rozwiązań w hodowli, przetwarzaniu oraz dystrybucji wieprzowiny w ramach współpracy doprowa-dzając w przyszłości do tworzenia grupy operacyjnej co jest tożsame z celami SIR na lata 2014-2020. Zgodnie z priorytetami PROW na lata 2014-2020 realizacja projektu ułatwia transfer wiedzy i innowacji na obszarach wiejskich poprzez wymianę doświadczeń i informacji pomiędzy jednostkami naukowymi, lokalnymi producentami rolnymi oraz ośrodkami doradczymi. Działania założone w projekcie umożliwiają zwiększenie rentowności i konkurencyjności gospodarstw dzięki działaniom promocyjnym oraz poprzez tworzenie unikalnego produktu, prowadząc do zwiększenia przychodów gospodarstw. Jednym z założeń projektu jest wsparcie organizacji łańcucha żywnościowego po-przez ułatwienie współpracy na poziomie producent-przetwórca-dystrybutor oraz szkolenia technologiczne mające na celu zrównoważoną produkcję żywności. 
Podstawą polityki ekologicznej Unii Europejskiej jest program „Ku rolnictwu zrównoważonemu” który zmierza do powiązania rozwoju gospodarczego z ochroną zasobów naturalnych i globalną równowagą ekosystemów. Wszystkie Państwa członkowskie Unii Europejskiej mają obowiązek opracowania Kodeksu Dobrej Praktyki Rolniczej, którego istotą jest przede wszystkim racjonalne wykorzystywanie środków do pro-dukcji, gwarantujących otrzymanie optymalnego i dobrego pod względem jakości produktu, przy minimalnym skażeniu środowiska. Podstawowym zadaniem, które stoi przed naukami rolniczymi, jest opracowanie technologii zgodnej z zasadami Kodeksu Dobrej Praktyki Rolniczej, ograniczającej zanieczyszczenie środowiska i chroniących jego potencjał produkcyjny. W ramach rządowego Programu promocji polskich źródeł białka roślinnego pt.: „Możliwości wykorzystania roślin strączkowych w żywieniu zwierząt monogastrycznych” zostały przeprowadzone badania na temat zwiększenia wykorzystania rodzi-mych surowców białkowych dla zastąpienia a przynajmniej uzupełnienia importowanej śruty sojowej – genetycznie modyfikowanej. Polska rocznie dla zaspokojenia potrzeb paszowych, importuje około od 2-3 mln ton śruty sojowej czyli 1-1,5 mln ton czystego białka. Realizacja zapisu w art. 15 Ustawy o Paszach, którą ustanowiony został zakaz wprowadzania do obrotu na terytorium RP pasz pochodzących z roślin genetycznie zmodyfikowanych oraz organizmów genetycznie modyfikowanych, przeznaczonych do użytku paszowego. Zakaz ten będzie obowiązywał w niedalekiej przyszłości. Ustawa ta wymusza na rolnictwie znalezienie zastępczych wysokobiałkowych składników porównywalnych pod względem jakościowym i ekonomicznym z soją. Doskonałą alternatywą dla sprowadzanej soi z GMO są według przeprowadzonych badań nasiona krajowych roślin strączkowych. 
</t>
  </si>
  <si>
    <t>producenci rolni, doradcy i naukowcy</t>
  </si>
  <si>
    <t>zapoznanie uczestników konferencji z zasadami tworzenia i funkcjonowania grup operacyjnych, możliwościami poszukiwania partnerów do współpracy oraz zasadami aplikowania o środki finansowe w ramach działania "Współpraca" PROW 2014-2021</t>
  </si>
  <si>
    <t>3.4</t>
  </si>
  <si>
    <t>Kalsk 91
66-100 Sulechów</t>
  </si>
  <si>
    <t>Harmonogram
/ termin realizacjiHarmonogram
/ termin realizacji</t>
  </si>
  <si>
    <t>Budżet brutto operacji
 (w zł)Budżet brutto operacji
 (w zł)</t>
  </si>
  <si>
    <t>Koszty kwalifikowalne operacji
 (w zł)Koszty kwalifikowalne operacji
 (w zł)</t>
  </si>
  <si>
    <t>Cykl seminariów „Owady zapylające – szansą na przetrwanie rolnictwa” ma na celu zapoznanie uczestników z ideą zachowania owadów zapylających poprzez wprowadzenie innowacyjnych metod ich ochrony polegających na powrocie do tradycyjnych wiejskich ogrodów przydomowych z uwzględnieniem nowoczesnych osiągnięć nauki w zakresie projektowania ogrodów, sąsiedztwa roślin oraz ich pielęgnacji. Projekt ma na celu zachowanie bioróżnorodności w ekosystemie. Zwiększenie współpracy między przedstawicielami jednostek naukowych, doradcami i rolnikami, którzy zainteresowani są ochroną owadów zapylających. Zapoznanie uczestników operacji z ideą grup operacyjnych.</t>
  </si>
  <si>
    <t>Seminarium „Owady zapylające – szansa na przetrwanie rolnictwa” ma na celu zapoznanie uczestników z ideą zachowania owadów zapylających poprzez wprowadzenie innowacyjnych metod ich ochrony polegających na powrocie do tradycyjnych wiejskich ogrodów przydomowych z uwzględnieniem nowoczesnych osiągnięć nauki w zakresie projektowania ogrodów, sąsiedztwa roślin oraz pielęgnacji roślin. Projekt ma na celu zachowanie bioróżnorodności w ekosystemie. Zwiększenie współpracy między przedstawicielami jednostek naukowych, doradcami i rolnikami, którzy zainteresowani są ochroną owadów zapylających. Zapoznanie uczestników operacji z ideą grup operacyjnych.</t>
  </si>
  <si>
    <t>Seminarium ma na celu przybliżenie innowacyjnych, nowoczesnych rozwiązań w hodowli i produkcji trzody chlewnej oraz ochrony stad przed chorobami zakaźnymi. Seminarium przyczyni się do wymiany doświadczeń i wiedzy na temat hodowli i produkcji trzody chlewnej pomiędzy środowiskiem naukowym, doradcami i producentami trzody. Dzięki spotkaniu nawiązane zostaną kontakty pomiędzy tymi grupami, które w przyszłości będą płaszczyzną wymiany wiedzy w tym zakresie.</t>
  </si>
  <si>
    <t>Innowacyjne sposoby ochrony roślin warzywnych</t>
  </si>
  <si>
    <t>Innowacyjne rozwiązania w uprawach ekologicznych, hodowli zwierząt, produkcji biopaliw wdrażane na terenach województwa podlaskiego</t>
  </si>
  <si>
    <t>Działanie informacyjno- aktywizujące brokera innowacji formą identyfikacji problemów w rolnictwie, mogących stanowić podstawę do powstania innowacyjnych grup operacyjnych</t>
  </si>
  <si>
    <t>spotkania innowacyjno-aktywizujące</t>
  </si>
  <si>
    <t>liczba uczestników operacji (wliczając trenerów)</t>
  </si>
  <si>
    <t>liczba uczetsników warsztatów</t>
  </si>
  <si>
    <t>Wydanie publikacji pt.: "Zrozumieć innowacje w rolnictwie" - tytuł roboczy</t>
  </si>
  <si>
    <t>Celem operacji jest: ułatwienie transferu wiedzy i innowacji w rolnictwie oraz na obszarach wiejskich, poprzez wymianę dobrych praktyk pomiędzy uczestnikami biorącymi udział w seminarium;budowę sieci powiązań między sferą nauki, doradztwa,  a rolnikiem  zainteresowanych wspieraniem działań innowacyjnych na rzecz rolnictwa i rozwoju obszarów wiejskich;promowanie innowacji w rolnictwie, poprzez wymianę doświadczeń pomiędzy podmiotami wspierającymi działania innowacyjne w rolnictwie i na obszarach wiejskich (nauka – rolnictwo – doradztwo);ułatwianie wymiany wiedzy fachowej oraz dobrych praktyk w Polsce i w świecie w zakresie wdrażania innowacji w rolnictwie i na obszarach wiejskich</t>
  </si>
  <si>
    <t>liczba zajęć warsztatowych</t>
  </si>
  <si>
    <t>zasięg geograficzny</t>
  </si>
  <si>
    <t>lokalny/regionalny</t>
  </si>
  <si>
    <t>Szkolenie w formie warsztatów pt.: „Przedsiębiorczość na obszarach wiejskich – innowacyjność organizacyjna i marketingowa”</t>
  </si>
  <si>
    <t>ul. Główna 1,49-330 Łosiów</t>
  </si>
  <si>
    <t>Odbiorcami operacji będą osoby mieszkający lub związani zawodowo z obszarami wiejskimi:doradcy rolni,osoby zamieszkałe na obszarach wiejskich prowadzące działalność rolniczą i pozarolniczą oraz osoby zamieszkałe na obszarach wiejskich, które zamierzają uruchomić działalność gospodarczą na obszarach wiejskich</t>
  </si>
  <si>
    <t>rolnicy z województwa podlaskiego uprawiający kukurydzę na masę zieloną i na ziarno oraz doradcy rolniczy</t>
  </si>
  <si>
    <t>porady</t>
  </si>
  <si>
    <t xml:space="preserve">liczba odbiorców </t>
  </si>
  <si>
    <t xml:space="preserve">rolnicy z województwa podlaskiego </t>
  </si>
  <si>
    <t xml:space="preserve">wyjazd studyjny, </t>
  </si>
  <si>
    <t>liczba uczestników operacji:</t>
  </si>
  <si>
    <t>rolnicy, doradcy mieszkańcy obszarów wiejskich</t>
  </si>
  <si>
    <t>1,3,4,5,6</t>
  </si>
  <si>
    <t>Uzyskanie wiedzy na temat rejestracji  produktów na Liście Produktów Tradycyjnych oraz zasad ubiegania się o oznaczenia unijne: Chroniona Nazwa Pochodzenia, Chronione Oznaczenie Geograficzne, Gwarantowana Tradycyjna Specjalność.</t>
  </si>
  <si>
    <t>Świętokrzyski Ośrodek Doradztwa Rolniczego</t>
  </si>
  <si>
    <t>1-dniowe szkolenie z wyjazdem studyjnym</t>
  </si>
  <si>
    <t>Liczba uczestników wyjazdu studyjnego</t>
  </si>
  <si>
    <t>Nakład broszury</t>
  </si>
  <si>
    <t>drukowane materiały informacyjne i promocyjne</t>
  </si>
  <si>
    <t>rolnicy, dzierżawcy, przedstawiciele grup producenckich, jednostki naukowo-badawcze oraz producenci nawozów i środków ochrony roślin, którzy współpracują z producentami maszyn rolniczych w zakresie efektywnego nawożenia i racjonalnej ochrony chemicznej</t>
  </si>
  <si>
    <t>Celem projektu jest ułatwienie transferu wiedzy w rolnictwie, w szczególności w gospodarstwach produkujących mleko w województwie małopolskim, poprzez praktyczne przeszkolenie osób zainteresowanych innowacyjnymi technologiami w produkcji różnych gatunków serów.                                                                
 Promowanie małego przetwórstwa w  przyczyni się do skrócenia łańcucha żywnościowego, co z punktu widzenia małopolskiego rolnictwa przynieść może pozytywne skutki  w postaci poprawy rentowności gospodarstw.  Dodatkowo jest to cenna inicjatywa w odniesieniu do możliwości promocji żywności wyprodukowanej z surowców pochodzących od rodzimej rasy bydła mlecznego z zastosowaniem nowoczesnych i innowacyjnych metod, co w przyszłości może przyczynić się do zwiększenia zainteresowania hodowlą bydła polskiego czerwonego.</t>
  </si>
  <si>
    <t>1)  Rolnicy – małopolscy hodowcy bydła mlecznego i producenci mleka, którzy w przyszłości będą zajmować się przetwórstwem mleka w ramach działalności MLO, funkcjonować będą w oparciu o oparciu o małą spółdzielczość i/lub grupę producentów.                                   
2)  Doradcy rolniczy.</t>
  </si>
  <si>
    <t>Modliszewice, ul. Piotrkowska 30, 26-200 Końskie</t>
  </si>
  <si>
    <t>Innowacje w rolnictwie - upowszechnianie badań naukowych i przykłady wdrożeń</t>
  </si>
  <si>
    <t xml:space="preserve">Celem operacji jest ułatwianie wymiany wiedzy oraz dobrych praktyk w zakresie wdrażania innowacji w rolnictwie i na obszarach wiejskich poprzez prezentację wyników badań jednostek naukowych oraz za-wiązywanie kontaktów między nauką  a praktyką. Zawiązanie bezpośredniej współpracy między podmiotami pozwoli na podniesienie jakości realizacji Programu Rozwoju Obszarów Wiejskich w zakresie technologii produkcji roślinnej i zwierzęcej oraz przyspieszy transfer wiedzy i innowacji na obszary wiejskie. </t>
  </si>
  <si>
    <t xml:space="preserve"> szkolenie z wyjazdem studyjnym (4)</t>
  </si>
  <si>
    <t>doradcy, grupy producentów rolnych, nauczyciele szkół rolniczych</t>
  </si>
  <si>
    <t>Centrum Doradztwa Rolniczego</t>
  </si>
  <si>
    <t>ul. Pszczelińska 99, 05-840 Brwinów</t>
  </si>
  <si>
    <t>Konferencja „Innowacyjny rozwój energetyki prosumenckiej na obszarach wiejskich”</t>
  </si>
  <si>
    <t>Celem operacji jest podniesienie świadomości, ułatwienie transferu wiedzy z zakresu odnawialnych źródeł energii. Organizowana konferencja będzie okazją do przedstawienia aktualnej problematyki związanej z wykorzystaniem odnawialnych źródeł energii na obszarach wiejskich, energetyką prosumencką, nawiązania cennych relacji oraz promowanie innowacyjnych koncepcji z tego zakresu. Uczestnicy konferencji zostaną również poinformowani o źródłach finansowania inwestycji z przedmiotowego zakresu w programach pomocowych na lata 2014-2020.</t>
  </si>
  <si>
    <t xml:space="preserve">przedstawiciele Jednostek Badawczo-Rozwojowych, samorządów, Izb Rolniczych, jak również brokerzy innowacji, nauczyciele szkół rolniczych, przedsiębiorcy - zajmujący się tematyką odnawialnych źródeł energii w szczególności energią prosumencką i rozproszoną, doradcy publiczni i prywatni,  przedstawiciele  LGD, przedstawiciele instytucji zaangażowanych w rozwój rolnictwa, stowarzyszeń  </t>
  </si>
  <si>
    <t>Ulotka informacyjna Sieci na rzecz innowacji w rolnictwie i na obszarach wiejskich</t>
  </si>
  <si>
    <t>Celem operacji jest ułatwianie wymiany wiedzy oraz dobrych praktyk w zakresie wdrażania innowacji w rolnictwie i na obszarach wiejskich poprzez wydanie ulotki promującej Sieć na rzecz innowacji w rolnictwie i na obszarach wiejskich. Ulotki wykorzystywane będą podczas spotkań z potencjalnymi Partnerami SIR, potencjalnymi beneficjentami działania „Współpraca” w ramach PROW 2014-2020 i innym osobom zainteresowanym Siecią, dzięki czemu ułatwi się tworzenie oraz funkcjonowanie sieci kontaktów pomiędzy rolnikami, podmiotami doradczymi, jednostkami naukowymi, przedsiębiorcami sektora rolno-spożywczego oraz pozostałymi podmiotami zainteresowanymi wdrażaniem innowacji w rolnictwie i na obszarach wiejskich.</t>
  </si>
  <si>
    <t xml:space="preserve"> ulotka</t>
  </si>
  <si>
    <t xml:space="preserve">liczba  ulotek </t>
  </si>
  <si>
    <t>podmioty, które zajmują się transferem wiedzy i innowacji w rolnictwie i na obszarach wiejskich, czyli:  podmioty doradcze, jednostki naukowo-badawcze, rolnicy, przedsiębiorcy sektora rolno-spożywczego oraz 
 pozostałe podmioty zainteresowane wdrażaniem innowacji w rolnictwie i na obszarach wiejskich</t>
  </si>
  <si>
    <t>broszura</t>
  </si>
  <si>
    <t>Wyniki badań naukowych umożliwiających wprowadzenie nowoczesnych rozwiązań w gospodarstwie ekologicznym.</t>
  </si>
  <si>
    <t>Konferencja pozwoli na identyfikację badań naukowych w zakresie rolnictwa ekologicznego prowadzonych przez jednostki naukowe (instytuty, uczelnie) w zakresie rolnictwa ekologicznego.
Uczestnicy Konferencji- doradcy, stowarzyszenia rolników będą mieli możliwość zapoznania się z aktualnymi kierunkami badań naukowych prowadzonych w Polsce w zakresie rolnictwa ekologicznego w tym przetwórstwa produktów ekologicznych oraz nawiązania kontaktów z realizatorami tych badań. Pozwoli to również na wymianę poglądów dotyczących przyszłych kierunków badań, na które istnieje zapotrzebowanie od tzw. „praktyki.” 
Ponadto Konferencja umożliwia nawiązanie kontaktów pomiędzy samymi jednostkami badawczymi, co może przyczynić się do wspólnego działania (proponowanie nowych rozwiązań w szerszym ujęciu).</t>
  </si>
  <si>
    <t xml:space="preserve"> konferencja </t>
  </si>
  <si>
    <t xml:space="preserve"> doradcy rolniczy zajmujący się doradzaniem w zakresie rolnictwa ekologicznego, stowarzyszenia rolników ekologicznych, pracownicy naukowi z Instytutów oraz uczelni prowadzący badania lub zainteresowani wynikami tych badań</t>
  </si>
  <si>
    <t>Możliwości wymiany wiedzy na temat nowoczesnych rozwiązań organizacyjnych i technologicznych między doradcami i rolnikami z zakresu działań środowiskowych, stosowanych w wybranych krajach UE</t>
  </si>
  <si>
    <t xml:space="preserve">W ramach wizyty studyjnej zakłada się trzy główne cele: nawiązanie kontaktów z jednostkami doradczymi Niemiec, będącymi elementem sieci innowacji w rolnictwie,  zajmującymi się wdrażaniem rozwiązań innowacyjnych;  zapoznanie się z systemem przepływu informacji na temat rozwiązań innowacyjnych, oraz pozyskanie źródeł tychże informacji; zapoznanie się z metodami pracy na styku doradca- rolnik bezpośrednio w gospodarstwach wdrażających innowacje. Zapoznanie się z przykładami rozwiązań innowacyjnych
</t>
  </si>
  <si>
    <t xml:space="preserve">wizyta studyjna </t>
  </si>
  <si>
    <t>rolnicy i doradcy</t>
  </si>
  <si>
    <t>Wykorzystanie innowacji w gospodarstwie rolnym w zakresie ochrony środowiska</t>
  </si>
  <si>
    <t xml:space="preserve">Celem operacji jest współpraca doradców i rolników nowatorów na rzecz upowszechniania innowacyjnych rozwiązań w zakresie przeciwdziałania negatywnym skutkom niedoboru wody w glebie i stosowaniu dobrych praktyk w tym zakresie
</t>
  </si>
  <si>
    <t>szkolenie  z wyjazdem studyjnym(4)</t>
  </si>
  <si>
    <t xml:space="preserve">doradcy rolniczy WODR, doradcze podmioty prywatne, doradcy izb rolniczych, rolnicy,  inni odbiorcy operacji (grupy docelowe) którzy mają możliwości rozpowszechnienia pozyskanej wiedzy wśród rolników oraz osób działających na rzecz rolnictwa. </t>
  </si>
  <si>
    <t>Innowacje w rolnictwie – kluczowe dla wsparcia inwestycji i konkurencyjności</t>
  </si>
  <si>
    <t xml:space="preserve">Celem operacji jest: ułatwianie tworzenia oraz funkcjonowania sieci kontaktów pomiędzy rolnikami, podmiotami doradczymi, jednostkami naukowymi, przedsiębiorcami sektora rolno-spożywczego oraz pozostałymi podmiotami zainteresowanymi wdrażaniem innowacji w rolnictwie i na obszarach wiejskich, ułatwianie wymiany wiedzy fachowej oraz dobrych praktyk w zakresie wdrażania innowacji w rolnictwie i na obszarach wiejskich, zwiększenia zainteresowania rolników i ich zaangażowania we wdrażanie innowacji, w tym również współpracy z partnerami na rzecz wprowadzania innowacyjnych rozwiązań we własnych gospodarstwach
</t>
  </si>
  <si>
    <t xml:space="preserve"> konferencja</t>
  </si>
  <si>
    <t xml:space="preserve">
 rolnicy, doradcy rolniczy, kadra naukowa, firmy związane z branżą rolną</t>
  </si>
  <si>
    <t>liczba wolnych sluchaczy</t>
  </si>
  <si>
    <t>Celem operacji  jest przygotowanie doradców rolniczych, w szczególności doradców zajmujących się ekonomiką i organizacją gospodarstw, do udzielania rolnikom pomocy we wprowadzaniu innowacyjnych rozwiązań w zakresie technologii wytwarzania i organizacji gospodarstw co spowoduje poprawę konkurencyjności ich gospodarstw, w tym także poprzez wdrażanie innowacji technologicznych i organizacyjnych.</t>
  </si>
  <si>
    <t xml:space="preserve">szkolenie  </t>
  </si>
  <si>
    <t xml:space="preserve">doradcy rolniczy </t>
  </si>
  <si>
    <t>Przygotowanie doradców do wspierania działań innowacyjnych</t>
  </si>
  <si>
    <t>liczba wolnych słuchaczy</t>
  </si>
  <si>
    <t>2, 3, 4</t>
  </si>
  <si>
    <t>Współpraca podmiotów sfery B+R oraz publicznego doradztwa rolniczego na rzecz tworzenia i upowszechniania innowacji rolniczych</t>
  </si>
  <si>
    <t>Celem operacji jest zintensyfikowanie współpracy podmiotów sfery B+R i publicznego doradztwa rolniczego (WODR) na rzecz sprawnego tworzenia i upowszechniania innowacji rolniczych; przygotowanie uczestników do podejmowania wspólnych działań na rzecz usprawnienia procesu powstawania i upowszechniania innowacji rolniczych; usprawnienie realizacji etapu wdrażania nowości rolniczych, poprzez stosowanie odpowiednio przygotowanych przez autorów tych nowości instrukcji wdrożeniowych; udrożnienie bądź uruchomienie nowych, sprawnych kanałów przepływu informacji pomiędzy podmiotami sfery B+R a wojewódzkimi ośrodkami doradztwa rolniczego w przedmiocie tworzenia i upowszechniania innowacji rolniczych. Celem operacji jest także inicjowanie współdziałania pomiędzy potencjalnymi partnerami grup operacyjnych (uczestnikami i wykładowcami seminarium), promocja korzyści wynikających ze współpracy i tworzenia partnerstw oraz zapoznanie uczestników konferencji z możliwościami wsparcia w ramach działania "Współpraca" w ramach PROW 2014-2020.</t>
  </si>
  <si>
    <t xml:space="preserve"> seminarium </t>
  </si>
  <si>
    <t xml:space="preserve"> pracownicy naukowi (badacze) podmiotów sfery B+R oraz doradcy rolniczy i specjaliści branżowi zatrudnieni w 16 wojewódzkich ośrodkach doradztwa rolniczego</t>
  </si>
  <si>
    <t>1, 4, 5</t>
  </si>
  <si>
    <t>Od zaradności do przedsiębiorczości</t>
  </si>
  <si>
    <t>Celem operacji jest przekazanie wiedzy na temat: tworzenia oraz funkcjonowania sieci kontaktów pomiędzy podmiotami  działającymi na obszarach wiejskich (sieciowanie), SIR jego celach i priorytetach, dystrybucji informacji o podmiotach tworzących Sieć, polityki rozwoju obszarów wiejskich i o możliwościach finansowania oraz pokazanie dobrych przykładów - podmiotów wprowadzających innowacje w swojej działalności.</t>
  </si>
  <si>
    <t xml:space="preserve"> szkolenie z wyjazdem studyjnym</t>
  </si>
  <si>
    <t>I dzień 50, II dzień 48</t>
  </si>
  <si>
    <t xml:space="preserve"> rolnicy, przedsiębiorcy z obszarów wiejskich, przedstawiciele LGD, Stowarzyszeń, samorządów lokalnych, doradcy</t>
  </si>
  <si>
    <t xml:space="preserve">Partnerstwo dla rozwoju </t>
  </si>
  <si>
    <t xml:space="preserve">Operacja ma na celu budowę sieci powiązań między sferą nauki i biznesu a rolnictwem oraz przyspieszenie transferu wiedzy i innowacji do praktyki gospodarczej. 
Proces tworzenia nowych rozwiązań dla gospodarski wymaga trwałego powiązania między różnymi podmiotami. Jedynie dobrze ugruntowane powiązania pozwalają na długofalową współpracę i skuteczne wdrażanie nowych rozwiązań do praktyki gospodarczej. Dostarczenie w ramach szkoleń wiedzy i umiejętności zawiązywania grup operacyjnych na rzecz innowacji pozwoli na ściślejszą współpracę między różnymi instytucjami i skuteczny transfer wiedzy i innowacji na obszary wiejskie. 
</t>
  </si>
  <si>
    <t xml:space="preserve">  szkolenie (2)</t>
  </si>
  <si>
    <t xml:space="preserve"> partnerzy SIR oraz instytucje zainteresowane tworzeniem partnerstwa na rzecz innowacji,
przedstawiciele:   Wojewódzkich Ośrodków Rolniczego, prywatnych podmiotów doradczych,  uczelni wyższych, firm produkcyjnych, instytutów badawczych
 Grup producentów rolnych i stowarzyszenia branżowe
</t>
  </si>
  <si>
    <t>2, 4</t>
  </si>
  <si>
    <t xml:space="preserve">szkolenie e-learning - 4 moduły, badania sondażowe, szkoleni4 (4) </t>
  </si>
  <si>
    <t>liczba uczestników szkolenia e-learningowego</t>
  </si>
  <si>
    <t>Liczba przeprowadzonych badań sondażowych</t>
  </si>
  <si>
    <t>Kreowanie partnerstwa w ramach SIR dla działania „Współpraca” PROW 2014-2020</t>
  </si>
  <si>
    <t>Celem operacji jest przygotowanie grupy doradców, pracowników sektora B+ R, rolników, przedsiębiorców do poszukiwania partnerów, powoływania grup operacyjnych i opracowywania planu operacyjnego grupy operacyjnej. Operacja przyczyni się do realizacji celów  horyzontalnych oraz priorytetu pierwszego PROW 2014 – 2020, będzie miała także wpływ na zwiększenie rentowności i  konkurencyjności gospodarstw oraz promowanie innowacyjnych technologii w gospodarstwach.</t>
  </si>
  <si>
    <t>doradcy, rolnicy (reprezentanci grup producentów rolnych, klastrów, związków branżowych itp. współpracujących z doradcami WODR), przedsiębiorcy sektora rolno-spożywczego,  przedstawiciele nauki; instytutów lub uczelni,  partnerstwa sektora rolno – spożywczego w tym grup producenckich, przedstawiciele organizacji pozarządowych z obszarów wiejskich.</t>
  </si>
  <si>
    <t>Centrum Doradztwa
 Rolniczeg</t>
  </si>
  <si>
    <t>liczba wolnych słuchaczy na szkoleniu</t>
  </si>
  <si>
    <t>Praktyczne wykorzystanie wyników badań naukowych we wdrażaniu innowacji w produkcji ogrodniczej</t>
  </si>
  <si>
    <t xml:space="preserve">Tworzenie sieci kontaktów i wymiana wiedzy fachowej pomiędzy doradcami i służbami wspierającymi wdrażanie nowych korzystnych rozwiązań na obszarach wiejskich, poprzez  transfer wiedzy i upowszechnianie innowacyjnych praktyk w zakresie ogrodnictwa oraz ich promowanie. Celem operacji jest także inicjowanie współdziałania pomiędzy potencjalnymi partnerami grup operacyjnych (uczestnikami i wykładowcami podczas konferencji), promocja korzyści wynikających ze współpracy i tworzenia partnerstw oraz zapoznanie uczestników konferencji z możliwościami wsparcia w ramach działania "Współpraca" w ramach PROW 2014-2020
Cele szczegółowe: 
1. Organizacja konferencji - Udzielenie wsparcia informacyjnego, szkoleniowego dla rolników, producentów rolnych i doradców zajmujących się tematyką warzywniczą i sadowniczą. 
2. Wymiana doświadczeń miedzy instytutami branżowymi a rolnikami, producentami rolnymi i doradcami, w zakresie nowości i innowacyjnych praktyk stosowanych w warzywnictwie i sadownictwie. </t>
  </si>
  <si>
    <t xml:space="preserve">konferencja </t>
  </si>
  <si>
    <t xml:space="preserve">liczba uczestników operacji </t>
  </si>
  <si>
    <t>Rolnicy, przedsiębiorcy rolni, doradcy rolniczy ze wszystkich wojewódzkich ośrodków doradztwa rolniczego oraz doradczych firm prywatnych około 50 osób. Będą to specjaliści do spraw produkcji warzywniczej i sadowniczej.</t>
  </si>
  <si>
    <t xml:space="preserve">I dzień 53, II dzień 55 </t>
  </si>
  <si>
    <t>Rolnicy, doradcy rolniczy ze wszystkich wojewódzkich ośrodków doradztwa rolniczego oraz doradczych firm prywatnych. Będą to specjaliści do spraw produkcji warzywniczej i sadowniczej. Instytucje zaangażowane w rozwój ogrodnictwa</t>
  </si>
  <si>
    <t>Wiedza i innowacje – XXII Międzynarodowe Targi Techniki Rolniczej AGROTECH</t>
  </si>
  <si>
    <t>Tworzenie sieci kontaktów i wymiany wiedzy fachowej pomiędzy przedstawicielami nauki, rolnikami, doradcami, LGD,  w zakresie wdrażania innowacji na obszarach wiejskich, poprzez  transfer wiedzy i zaznajomienie się z innowacyjnymi praktykami w zakresie rolnictwa oraz ich promowanie.</t>
  </si>
  <si>
    <t>Organizacja stoiska informacyjno-promocyjnego</t>
  </si>
  <si>
    <t>Liczba stoisk promocyjnych</t>
  </si>
  <si>
    <t>Doradcy, rolnicy, producenci maszyn i urządzeń rolniczych oraz środków do produkcji rolnej- uczestnicy targów</t>
  </si>
  <si>
    <t>Wiedza i innowacje -  XXIII Międzynarodowe Targi Techniki Rolniczej AGROTECH</t>
  </si>
  <si>
    <t>Innowacyjne rozwiązania w uprawach ekologicznych, w produkcji zwierzęcej oraz przetwórstwie produktów ekologicznych wdrażane w ekologicznych gospodarstwach demonstracyjnych województwa wielkopolskiego.</t>
  </si>
  <si>
    <t xml:space="preserve">Operacja ma na celu zapoznanie uczestników z  osiągnięciami oraz sposobem zarządzania i wprowadzania nowych technik i technologii gospodarstw ekologicznych będących laureatami Krajowych Konkursów na Najlepsze Gospodarstwo Ekologiczne. </t>
  </si>
  <si>
    <t xml:space="preserve">wyjazd studyjny </t>
  </si>
  <si>
    <t>Odbiorcami projektu są bezpośrednio doradcy publiczni i prywatni zajmujący się doradzaniem w zakresie rolnictwa ekologicznego, instytucje zaangażowane w rozwój rolnictwa ekologicznego w tym ustanawianie prawa, rolnicy zajmujący się rolnictwem ekologicznym zainteresowanych wprowadzaniem nowych rozwiązań.</t>
  </si>
  <si>
    <t>Innowacyjne rozwiązania w uprawach ekologicznych oraz w produkcji zwierzęcej wdrażane w ekologicznych gospodarstwach demonstracyjnych.</t>
  </si>
  <si>
    <t>Operacja ma na celu zapoznanie uczestników z osiągnięciami oraz sposobem zarządzania i wprowadzania nowych technik i technologii gospodarstw ekologicznych będących laureatami Krajowych Konkursów na Najlepsze Gospodarstwo Ekologiczne.</t>
  </si>
  <si>
    <t>Odbiorcami projektu są bezpośrednio doradcy publiczni i prywatni zajmujący się doradzaniem w zakresie rolnictwa ekologicznego, instytucje zaangażowane w rozwój rolnictwa ekologicznego w tym ustanawianie prawa oraz rolnicy zajmujących się rolnictwem ekologicznym, zainteresowani wprowadzaniem nowych rozwiązań.</t>
  </si>
  <si>
    <t>Innowacyjne metody gospodarowania zasobami wody w rolnictwie</t>
  </si>
  <si>
    <t xml:space="preserve">Celem operacji jest ułatwianie wymiany wiedzy oraz dobrych praktyk w zakresie gospodarowania wodą na obszarach rolniczych oraz zawiązywanie współpracy między jednostkami naukowymi a doradztwem i związkami rolników.  Zawiązanie bezpośredniej współpracy między podmiotami pozwoli na podniesienie jakości realizacji Programu Rozwoju Obszarów Wiejskich w zakresie zarządzania infrastrukturą rolnicza, technologią produkcji roślinnej oraz przyspieszy transfer wiedzy i innowacji na obszarach wiejskich. </t>
  </si>
  <si>
    <t>Operacja jest skierowana do pomiotów z sektora rolnego, które w istotny sposób wpływają na gospodarowanie zasobami wodnymi kraju oraz tworzą sieć podmiotów mogących wdrażać nowe inicjatywy w zakresie gospodarowania zasobami na obszarach wiejskich.
W projekcie wezmą udział przedstawiciele: 
1)  Pracownicy doradztwa rolniczego (WODR, Izby Rolnicze, prywatne podmioty doradcze)
2)  Członkowie regionalnych zarządów gospodarki wodnej oraz spółek wodnych
3)  Pracownicy uczelni i instytutów badawczych
4)  Członkowie związków rolników i grup producentów rolnych.</t>
  </si>
  <si>
    <t>I dzień 220, II dzień 210</t>
  </si>
  <si>
    <t>Zachodnie przykłady działań w aspekcie gospodarski wodnej wzorem dla polskich potencjalnych członków grup operacyjnych - wyjazd studyjny do Niemiec, Danii i Szwecji</t>
  </si>
  <si>
    <t>Operacja ma na celu realizację następujących zadań:
- ułatwianie transferu wiedzy i innowacji w rolnictwie i leśnictwie oraz na obszarach wiejskich, poprzez wymianę dobrych praktyk nie tylko pomiędzy krajami w kwestii EPI, ale również pomiędzy partnerami SIR w Polsce, biorącymi udział w wyjeździe a aspekcie gospodarki wodnej, 
- zwiększenie rentowności gospodarstw i konkurencyjności wszystkich rodzajów rolnictwa we wszystkich regionach oraz promowanie innowacyjnych technologii w gospodarstwach w aspekcie infrastruktury wodnej, poprzez innowacyjność, która sama w sobie pociąga wzrost dochodowości w gospodarstwach, a przez to wzrost konkurencyjności na rynku rolno-spożywczym, 
- zwiększenie udziału zainteresowanych stron we wdrażaniu inicjatyw na rzecz rozwoju obszarów wiejskich, poprzez możliwie szeroki dobór partnerów oraz potencjalnych partnerów SIR,
- promowanie innowacji w rolnictwie, produkcji żywności i w leśnictwie, co jest głównym celem projektu, poprzez potencjalne do przeniesienia dobre praktyki z zachodnich krajów UE, w których EPI działa już od kilku lat,
- wyjazd studyjny ma również na celu wymianę bezpośrednią dobrych praktyk, ułatwianie wymiany wiedzy fachowej oraz dobrych praktyk w zakresie wdrażania innowacji w rolnictwie i na obszarach wiejskich.
Celem operacji jest także inicjowanie współdziałania pomiędzy potencjalnymi partnerami grup operacyjnych (uczestnikami wizyt studyjnej) oraz promocja korzyści wynikających ze współpracy i tworzenia partnerstw.</t>
  </si>
  <si>
    <t>Projekt skierowany docelowo jest dla 25 przedstawicieli będących partnerem SIR lub zainteresowanych przystąpieniem do SIR:
1)  Pracowników doradztwa rolniczego (CDR, WODR, Izby Rolnicze, prywatne podmioty doradcze)
2) Członkowie regionalnych zarządów gospodarki wodnej oraz spółek wodnych 
3) Pracownicy uczelni i instytutów badawczych
4) Członkowie związków rolników i grup producentów rolnych.</t>
  </si>
  <si>
    <t>Wykorzystanie innowacyjnych technologii w rolnictwie precyzyjnym</t>
  </si>
  <si>
    <t>Celem operacji  jest przygotowanie doradców rolniczych, pracowników izb rolniczych, rolników do po-dejmowania działań prowadzących do wdrażania innowacyjnych rozwiązań w zakresie rolnictwa precyzyjnego w gospodarstwach rolnych. Operacja poprzez swoje działania informacyjno-edukacyjne oraz tworzenie sieci kontaktów pozwoli na rozpoznanie nowoczesnych rozwiązań i możliwych do wykorzystania dobrych praktyk w zakresie inno-wacji w rolnictwie precyzyjnym do gospodarstw rolnych.</t>
  </si>
  <si>
    <t>szkolenie  (2)</t>
  </si>
  <si>
    <t xml:space="preserve">doradcy rolniczy , pracownicy izb rolniczych, rolnicy, mieszkańcy obszarów wiejskich </t>
  </si>
  <si>
    <t>Stosowanie nowych metod komunikacji we wdrażaniu innowacji na obszarach wiejskich</t>
  </si>
  <si>
    <t>Celem operacji jest zwiększenie innowacyjności w działalności rolniczej oraz w ramach działalności pozarolniczej mieszkańców wsi. Szczegółowym celem operacji jest osiągnięcie większej skuteczności (efektywności) działania instytucji i osób na rzecz wspierania innowacyjności w rolnictwie i na obszarach wiejskich, poprzez nabycie umiejętności informowania i promowania wiedzy o innowacyjnych metodach gospodarowania, co jest zbieżne z priorytetem I PROW.</t>
  </si>
  <si>
    <t xml:space="preserve">szkolenie </t>
  </si>
  <si>
    <t>Pracownicy jednostek doradztwa rolniczego, pracownicy Izb Rolniczych, partnerzy SIR</t>
  </si>
  <si>
    <t>Tłumaczenie materiałów promocyjnych związanych z EIP-AGRI i grupami operacyjnymi EPI.</t>
  </si>
  <si>
    <t xml:space="preserve">Celem Projektu jest ułatwianie wymiany wiedzy oraz dobrych praktyk w zakresie wdrażania innowacji w rolnictwie i na obszarach wiejskich poprzez tłumaczenie publikacji wydanych przez EIP-AGRI Service Point, zawierających informacje o Europejskim partnerstwie innowacyjnym na rzecz wydajnego i zrównoważonego rolnictwa (EIP-AGRI) oraz organizowanych przez nie wydarzeniach i wydawanych przez nie broszur i publikacji. Przetłumaczone teksty zostaną wykorzystane w celu promocji SIR, EIP-AGRI oraz możliwości finansowania grup operacyjnych EPI na stronie internetowej SIR oraz na stronie SIR na portalu Facebo-ok, dzięki czemu ułatwią wymianę wiedzy fachowej oraz dobrych praktyk w zakresie wdrażania innowacji w rolnictwie i na obszarach wiejskich oraz mogą wpłynąć na wsparcie tworzenia i organizacji grup operacyjnych na rzecz innowacji oraz opracowywania przez-nie projektów.  </t>
  </si>
  <si>
    <t>tłumaczenie artykułów</t>
  </si>
  <si>
    <t xml:space="preserve">
Liczba przetłumaczonych stron</t>
  </si>
  <si>
    <t xml:space="preserve">Odbiorcami projektu będą podmioty, które są zainteresowane innowacjami w rolnictwie i na obszarach wiejskich, a także utworzeniem grup operacyjnych oraz zajmują się transferem wiedzy i innowacji w rolnictwie i na obszarach wiejskich, czyli: podmioty doradcze,  jednostki naukowe, rolnicy, przedsiębiorcy sektora rolno-spożywczego, pozostałe podmioty zainteresowane wdrażaniem innowacji w rolnictwie i na obszarach wiejskich.
</t>
  </si>
  <si>
    <t>Liczba artykułów  na stronie internetowej SIR oraz na portalu Facebook</t>
  </si>
  <si>
    <t>liczba przetłumaczonych artukułów</t>
  </si>
  <si>
    <t>Promocja Sieci na rzecz innowacji w rolnictwie i na obszarach wiejskich jako części EIP-AGRI oraz innowacyjne metody transferu wiedzy- stoisko SIR na Centralnej Wystawie Rolniczej w Monachium.</t>
  </si>
  <si>
    <t>Stoisko promocyjno- wystawiennicze</t>
  </si>
  <si>
    <t>liczba zorganizowanych stoisk promocyjno- wystawienniczych</t>
  </si>
  <si>
    <t xml:space="preserve">Odbiorcy operacji stanowią 4 grupy docelowe. Pierwszą z nich są doradcy rolni z Polski, obsługujący stoisko SIR na Centralnej Wystawie Rolniczej w Monachium. 
Drugą grupę stanowią odwiedzający Centralną Wystawę Rolniczą  w Monachium ( ponad 300 tys. osób) a tym samym stoisko SIR.
Trzecią grupą docelową stanowić będą przedstawiciele CDR na otwarciu Wystawy i uczestnictwo w pierwszych 3 dniach jej trwania.
Czwartą grupę odbiorców stanowić będą polscy rolnicy i mieszkańcy obszarów wiejskich do których zo-stanie przekierowana wiedza o innowacjach i doświadczenie  zdobyte na Centralnej Wystawie Rolniczej w Monachium.
</t>
  </si>
  <si>
    <t>liczba rozdanych materiałów promocyjnych</t>
  </si>
  <si>
    <t xml:space="preserve"> ilość udzielonych informacji dla odwiedzających stoisko</t>
  </si>
  <si>
    <t>ilość nawiązanych kontaktów</t>
  </si>
  <si>
    <t xml:space="preserve"> ilość przykładów dobrych praktyk w zakresie innowacji</t>
  </si>
  <si>
    <t xml:space="preserve">Pobyt na Wystawie Rolniczej w Monachium przyczyni się do poszerzenia bazy potencjalnych partnerów Sieci na rzecz innowacji w rolnictwie i na  obszarach wiejskich.
Drugim celem będzie zebranie informacji dotyczących innowacyjnych rozwiązań prezentowanych na Wystawie.
Trzecim celem będzie pokazywanie polskiej wsi i obszarów wiejskich poprzez pryzmat turystyki kulturowej. </t>
  </si>
  <si>
    <t>ilość wydanych ulotek informacyjnych w języku obcym</t>
  </si>
  <si>
    <t>Nowoczesność w rolnictwie</t>
  </si>
  <si>
    <t>Celem operacji jest promocja dobrych praktyk i innowacyjnych rozwiązań w rolnictwie oraz rozpowszechnianie informacji na ich temat poprzez cykl programów telewizyjnych pt. „Nowoczesność w rolnictwie”  Celem szczegółowym operacji jest podniesienie ekonomiki gospodarstw rolnych poprzez przeniesienie w inne rejony sprawdzonych rozwiązań związanych z produkcją roślinną i zwierzęcą oraz podniesienie świadomości związanej  z ochroną środowiska i ochroną bioróżnorodności w rolnictwie poprzez prezentację dobrych praktyk w zakresie odnawialnych źródeł energii, właściwego gospodarowania zasobami wody czy też ochroną wód przed zanieczyszczeniami pochodzenia rolniczego. Poprzez przykłady istniejących już w naszym kraju gospodarstw wykorzystujących innowacje, korzystających z funduszy unijnych operacja ma na celu udowodnić, że promowanie transferu wiedzy i innowacji w rolnictwie zgodnie z założeniami WPR na lata 2014-2020 ma sens</t>
  </si>
  <si>
    <t>cykl 8 filmów</t>
  </si>
  <si>
    <t>Liczba wydanych płyt</t>
  </si>
  <si>
    <t>Doradcy, rolnicy, mieszkańcy obszarów wiejskich</t>
  </si>
  <si>
    <t>Liczba odbiorców całego cyklu</t>
  </si>
  <si>
    <t xml:space="preserve">Liczba wejść na kanł You Tube </t>
  </si>
  <si>
    <t>20 tys./rok</t>
  </si>
  <si>
    <t xml:space="preserve"> 1,5 miliona</t>
  </si>
  <si>
    <t>Nowe problemy identyfikowane przez rolników w rolnictwie i na obszarach wiejskich – diagnoza obszarów problemowych oraz możliwości podejmowania wspólnych działań na rzecz tworzenia innowacyjnych rozwiązań w ramach działania „Współpraca” PROW.</t>
  </si>
  <si>
    <t>Identyfikacja obszarów problemowych, w których rolnicy oczekują wsparcia ze strony przedstawicieli środowisk naukowych. Wytypowane zostaną płaszczyzny, na których celowe jest podejmowanie wspólnych działań na rzecz rozwiązywania nowych problemów występujących w rolnictwie i na obszarach wiejskich. Realizacja operacji pozwoli ponadto na identyfikację uwarunkowań sprzyjających tworzeniu oraz funkcjonowaniu sieci kontaktów pomiędzy rolnikami, podmiotami doradczymi i jednostkami naukowymi, które ułatwią transfer wiedzy i innowacji w rolnictwie i leśnictwie oraz na obszarach wiejskich.</t>
  </si>
  <si>
    <t>Badania, analizy, ekspertyzy</t>
  </si>
  <si>
    <t>Liczba rolników objętych badaniem techniką wywiadu kwestionariuszowego</t>
  </si>
  <si>
    <t>rolnicy, w tym zwłaszcza rolnicy zaintereoswani wdrażaniem innowacyjnych rozwiązań; pracownicy instytucji naukowych, praktycy z zakresu rozwou obszarów wiejskich</t>
  </si>
  <si>
    <t>Liczba raportów przygotowanych na podstawie wyników badań</t>
  </si>
  <si>
    <t>Gospodarstwa opiekuńcze – budowanie sieci współpracy</t>
  </si>
  <si>
    <t>spotkania/szkolenia informacyjno-promocyjne</t>
  </si>
  <si>
    <t>Celem niniejszego projektu jest promocja, upowszechnianie i wsparcie rozwoju idei rolnictwa społecznego, w szczególności zakładania na obszarach wiejskich tzw. gospodarstw opiekuńczych, jako elementu różnicowania źródeł dochodu mieszkańców wsi oraz zrównoważonego rozwoju obszarów wiejskich i rolnictwa wielofunkcyjnego oraz aktywizacji mieszkańców obszarów wiejskich. Celem operacji jest upowszechnienie wiedzy w zakresie rozwoju gospodarstw opiekuńczych na obszarach wiejskich w Polsce wśród doradców rolnych oraz -  za ich pośrednictwem -  wśród zainteresowanych mieszkańców wsi, a także budowanie sieci współpracy na rzecz rozwoju gospodarstw opiekuńczych na obszarach wiejskich</t>
  </si>
  <si>
    <t xml:space="preserve">Grupę docelową stanowią: 1)   Pracownicy państwowych jednostek doradztwa rolniczego – w wyniku realizacji zadania doradcy z Ośrodków Doradztwa Rolniczego oraz pracownicy CDR, zostaną wyposażeni w wiedzę i materiały dydaktyczne do przeprowadzenia szerokiej akcji informacyjnej wśród rolników i mieszkańców wsi w całej Polsce. Łączna liczba uczestników szkolenia 3-dniowego (I etap - 40 osób)  2) Osoby zainteresowane podjęciem działalności w zakresie prowadzenia gospodarstwa opiekuńczego – rolnicy lub członkowie rodzin rolniczych -  łączna liczba przeszkolonych rolników, członków rodzin rolniczych - 960 osób podczas 48 spotkań informacyjno promocyjnych odbywających się na terenie całego kraju (po 3 w każdym województwie) </t>
  </si>
  <si>
    <t xml:space="preserve">Wdrażanie innowacyjnych działań rolniczych przez członków Ogólnopolskiej 
Sieci Zagród Edukacyjnych 
</t>
  </si>
  <si>
    <t xml:space="preserve">Głównym celem realizacji operacji jest:
Wsparcie tworzenia i organizacji grup operacyjnych na rzecz innowacji oraz zwiększe-nie zaangażowania w działania w ramach SIR poprzez wymianę wiedzy i doświadczeń  w zakresie realizacji innowacji rolniczych na obszarach wiejskich.
Ponadto celem operacji jest promowanie innowacyjnego podejścia do działalności rolniczej szczególnie realizowanej przez członków Ogólnopolskiej Sieci Zagród Edukacyjnych. 
 </t>
  </si>
  <si>
    <t xml:space="preserve"> konferencja (wykłady, warsztaty, wyjazd studyjny)</t>
  </si>
  <si>
    <t xml:space="preserve">rolnicy, w tym członkowie Ogórlnoposkiej Sieci Zagród Edukacyjnych, przedsiębiorcy z branży rolno-spożywczej, w tym członkowie OSZE, pracownicy naukowi zatrudnieni w jednostkach naukowych i/lub jednostkach badawczo-rozwojowych, przedstawiciele rolniczych firm doradczych, przedstawiciele podmiotów gospodarczych posiadających działy B+R, które zanotowały istotne osiągnięcia lub prowadzą istotne prace w tym zakresie, przedstawiciele instytucji pracujących na rzecz rolnictwa, stowarzyszeń, przedstawiciele doradztwa z WODR, CDR. </t>
  </si>
  <si>
    <t>Liczba uczestników deklarujących udział w Grupach Operacyjnych</t>
  </si>
  <si>
    <t>nie mniej niż 10</t>
  </si>
  <si>
    <t>przynajmniej 5</t>
  </si>
  <si>
    <t xml:space="preserve"> Liczba ankiet ewaluacyjnych oddanych realizatorowi projektu</t>
  </si>
  <si>
    <t>przynajmniej 150</t>
  </si>
  <si>
    <t>Liczba wolnych słuchaczy konferencji</t>
  </si>
  <si>
    <t xml:space="preserve">I dzień 17, II dzień 12, III dzień 9 </t>
  </si>
  <si>
    <t>Liczba uczestników deklarujących podjęcie współpracy w ramach SIR</t>
  </si>
  <si>
    <t>Wyspa innowacji – Centralne Targi Rolnicze w Nadarzynie</t>
  </si>
  <si>
    <t>Tworzenie sieci kontaktów i wymiany wiedzy fachowej pomiędzy przedstawicielami nauki, rolnikami, doradcami, LGD,  w zakresie wdrażania innowacji na obszarach wiejskich, poprzez  transfer wiedzy i zapoznanie  się z innowacyjnymi praktykami w zakresie rolnictwa oraz ich promowanie.</t>
  </si>
  <si>
    <t>Doradcy, naukowcy ,rolnicy, producenci maszyn i urządzeń rolniczych oraz środków do produkcji rolnej- uczestnicy targów</t>
  </si>
  <si>
    <t>Nauka dla praktyki - innowacyjne rozwiązania w ekologicznej produkcji rolnej</t>
  </si>
  <si>
    <t xml:space="preserve">Operacja ma na celu realizację następujących zadań:
-ułatwianie tworzenia oraz funkcjonowania sieci kontaktów pomiędzy rolnikami, podmiotami doradczymi, jednostkami naukowymi, przedsiębiorcami sektora rolno-spożywczego oraz pozostałymi podmiotami zainteresowanymi wdrażaniem innowacji w rolnictwie i na obszarach wiejskich; 
-ułatwianie wymiany wiedzy fachowej oraz dobrych praktyk w zakresie wdrażania in-nowacji w rolnictwie i na obszarach wiejskich </t>
  </si>
  <si>
    <t xml:space="preserve">doradcy publiczni i prywatni zajmujący się doradzaniem w zakresie rolnictwa ekologicznego, naukowcy, instytucje zaangażowane w rozwój rolnictwa ekologicznego w tym ustanawianie prawa, rolnicy zajmujący się rolnictwem ekologicznym zainteresowanych wprowadzaniem nowych rozwiązań, będących laureatami Krajowych Konkursów na Najlepsze Gospodarstwo Ekologiczne </t>
  </si>
  <si>
    <t xml:space="preserve">I dzień 89, II dzień  94 </t>
  </si>
  <si>
    <t>Innowacje w produkcji mleka</t>
  </si>
  <si>
    <t xml:space="preserve">Operacja ma na celu zapoznanie specjalistów, doradców d.s. produkcji zwierzęcej reprezentujących wszystkie wojewódzkie ośrodki doradztwa , doradców prywatnych jednostek doradczych oraz rolników – hodowców bydła mlecznego z osiągnięciami oraz sposobem zarządzania i wprowadzania nowych technik i technologii w dużych gospodarstwach z bydłem mlecznym.  Bezpośrednie kontakty doradców, rolników i naukowców z całego kraju oraz  wizyty i spotkania we wzorcowych gospodarstwach pozwolą na szeroką wymianę informacji, nawiązanie bezpośrednich kontaktów zarówno pomiędzy doradcami z całego kraju jak również pomiędzy doradcami, rolnikami, naukowcami i przedsiębiorcami odpowiedzialnym za organizację i zarządzanie produkcją mleka.
Operacja pozwoli także na promowanie najlepszych rozwiązań w gospodarstwach całego kraju.
</t>
  </si>
  <si>
    <t>doradcy, specjaliści d.s produkcji zwierzęcej.  publiczni i prywatni zajmujący się doradzaniem w zakresie produkcji mleka, naukowcy,  instytucje zaangażowane w rozwój rolnictwa, rolnicy zajmujący się zwłaszcza hodowlą bydła  zainteresowanych wprowadzaniem nowych rozwiązań.</t>
  </si>
  <si>
    <t>Innowacyjne niskoemisyjne praktyki agrotechniczne w produkcji rolniczej</t>
  </si>
  <si>
    <t xml:space="preserve">Tworzenie sieci kontaktów i wymiany wiedzy fachowej pomiędzy doradcami, naukowcami i służbami wspierających wdrażanie nowych korzystnych rozwiązań na obszarach wiejskich, poprzez  transfer wiedzy i upowszechnianie innowacyjnych praktyk w rolnictwie oraz ich promowanie.
2. Wymiana doświadczeń miedzy instytutami branżowymi a doradcami, w zakresie nowości i innowacyjnych praktyk stosowanych w agrotechnice upraw rolniczych oraz zapoznanie się z nimi w ramach praktycznych pokazów polowych  </t>
  </si>
  <si>
    <t xml:space="preserve">Seminarium wyjazdowe </t>
  </si>
  <si>
    <t>Doradcy rolniczy ze wszystkich wojewódzkich ośrodków doradztwa rolniczego, doradczych firm prywatnych oraz rolnicy.  Będą to specjaliści do spraw produkcji rolniczej oraz producenci rolni.</t>
  </si>
  <si>
    <t xml:space="preserve"> I dzień  38,  II dzień 37</t>
  </si>
  <si>
    <t>Pierwsze doświadczenia w tworzeniu i funkcjonowaniu grup operacyjnych.</t>
  </si>
  <si>
    <t>Operacja ma celu zapoznanie się  z funkcjonowaniem sieci  innowacji na rzecz rolnictwa w Czechach i Austrii  a także z pierwszymi doświadczeniami z zakresu tworzenia grup operacyjnych jest działaniem na rzecz tworzenia międzynarodowej sieci kontaktów dla doradców i służb wspierających wdrażanie innowacji na obszarach wiejskich. Wyjazd studyjny umożliwi uczestnikom zapoznanie się z konkretnymi przykładami działania grup operacyjnych  SIR na terenie Czech i Austrii których wdrożenie może być możliwe w Polsce (działania KSOW 2 i 3) a także przyczyni się do poszerzenia bazy partnerów do współpracy.Realizacja operacji  przyczyni się do poszerzenia wiedzy i umożliwi  wymianę doświadczeń zainteresowanych stron. Rezultatem będzie  wdrażanie i promowanie  innowacyjnych praktyk stosowanych w produkcji rolniczej  na poziomie międzynarodowym i regionalnym i lokalnym.</t>
  </si>
  <si>
    <t>Wyjazd studyjny do Czech i Austrii</t>
  </si>
  <si>
    <t>rolnicy  prowadzący gospodarstwa demonstracyjne (sieć gospodarstw zlo-kalizowanych na terenie całej Polski  biorących udział w projekcie Baltic Deal) 
doradcy rolniczy z  16 Wojewódzkich Ośrodków Doradztwa Rolniczego  oraz przedstawiciele grup producentów a także przedstawiciele doradczych firm prywatnych, firm produkcyjnych ( nawozowe, nasienne) oraz naukowcy, brokerzy .</t>
  </si>
  <si>
    <t>Forum wiedzy i innowacji</t>
  </si>
  <si>
    <t>Celem operacji jest przekazanie wiedzy i informacji na temat nowoczesnych rozwiązań, innowacyjnych produktów oraz prowadzonych  badań uzyskanych od instytucji badawczo naukowych oraz uczelni rolniczych przy współudziale  przedsiębiorców działających na rzecz rolnictwa.  Informacje te przyczynią się do wzrostu rentowności gospodarstw oraz poprawy konkurencyjności sektora rolnego.Operacja ma za zadanie ułatwianie kontaktów między grupami odbiorców operacji w celu wspierania tworzenia i organizacji grup operacyjnych w ramach działania "Współpraca"</t>
  </si>
  <si>
    <t xml:space="preserve">przedstawiciele: ośrodków doradztwa rolniczego, jednostek badawczo-rozwojowych, uczelni rolniczych, brokerzy innowacji, przedsiębiorcy wytwarzający środki do produkcji, przedsiębiorcy sektorów działających na rzecz sektora rolnego oraz przedstawiciele branżowych związków rolniczych. </t>
  </si>
  <si>
    <t>II Forum wiedzy i innowacji</t>
  </si>
  <si>
    <t xml:space="preserve">Przedmiotem operacji jest zorganizowanie i przeprowadzenie konferencji. Operacja ma na celu dostarczenie wiedzy i informacji na temat działania "Współpraca" w ramach PROW na lata 2014-2020, zakładania grup operacyjnych oraz realizacji projektów przez te grupy, a także informacji na temat wdrożonych już innowacji w produkcji rolniczej. </t>
  </si>
  <si>
    <t>Konferencja</t>
  </si>
  <si>
    <t>Doradcy rolniczy, brokerzy innowacji, rolnicy,  przedsiębiorcy sektora rolno-spożywczego, naukowcy, organizacje pozarządowe oraz przedstawieciele innych podmiotów zainteresowanch działaniem "Współpraca".</t>
  </si>
  <si>
    <t xml:space="preserve">IV </t>
  </si>
  <si>
    <t>EIP-AGRI - wymiana wiedzy i doświadczeń ma znaczenie</t>
  </si>
  <si>
    <t xml:space="preserve">Przedmiotem operacji jest tłumaczenie materiałów informacyjnych wydanych przez Europejskie partnerstwo innowacyjne na rzecz wydajnego i zrównoważonego rolnictwa (EIP-AGRI) z języka angielskiego na język polski. Operacja ma na celu ułatwianie wymiany wiedzy oraz dobrych praktyk w zakresie wdrażania innowacji w rolnictwie i na obszarach wiejskich ze szczególnym uwzględnieniem zagadnień dotyczących  grup operacyjnych działających w ramach działania "Współpraca" oraz ze szczególnym uwzględnieniem rekomendacji grup fokusowych działających  w ramach EIP-AGRI. </t>
  </si>
  <si>
    <t>tłumaczenie</t>
  </si>
  <si>
    <t>liczba przetłumczonych materiałów</t>
  </si>
  <si>
    <t>Doradcy rolniczy, rolnicy, przedsiębiorcy sektora rolno-spożywczego, naukowcy, przedstawiciele innych podmiotów zainteresowanych wdrażaniem innowacji w rolnictwie, leśnictwie, produkcji żywnoci i na obszarach wiejskich oraz podmiotów zainteresowanych działaniem "Współpraca".</t>
  </si>
  <si>
    <t>Razem możemy więcej - działanie "Współpraca" w ramach Programu Rozwoju Obszarów Wiejskich na lata 2014-2020</t>
  </si>
  <si>
    <t>Przedmiotem operacji jest opracowanie oraz wydanie broszury inforacyjnej na temat działania "Współpraca" w ramach Programu Rozwoju Obszarów Wiejskich na lata 2014-2020. Celem operacji jest promocja działania na terenie kraju oraz przekazanie zainteresowanym podmiotom  podstawowych informacji dotyczących tworzenia grup operacyjnych oraz realizowanych przez nie projektów.</t>
  </si>
  <si>
    <t>Doradcy rolniczy, rolnicy, przedsiębiorcy sektora rolno-spożywczego, naukowcy, przedstawiciele innych podmiotów zainteresowanych działaniem "Współpraca".</t>
  </si>
  <si>
    <t>Innowacyjność obszarów wiejskich na terenach zurbanizowanych</t>
  </si>
  <si>
    <t>Przedmiotem operacji jest zorganizowanie i przeprowadzenie konferencji oraz wyjazdów studyjnych na temat  rolnictwa na wiejskich obszarach zurbanizowanych, tj. terenach podmiejskich lub wiejskich o miejskim charakterze zabudowy. Operacja będzie służyła identyfikacji i upowszechnianiu dobrych praktyk z zakresu  innowacji wprowadzanych w drobnych gospodarstw na wiejskich terenach zurbanizowanych, które dostosowały się do zmieniających się warunków na rynku rolno-spożywczym (m.in. rozwój przedsiębiorczości, sprzedaż bezpośrednia, odnawialne źródła energii).</t>
  </si>
  <si>
    <t>konferencja, wyjzd studyjny (2)</t>
  </si>
  <si>
    <t>Reprezentanci jednostek i instytucji zajmujących się rozwojem obszarów wiejskich: m.in. CDR, ARiMR, MRiRW, ARR, doradztwa rolniczego, samorządu rolniczego, samorządu terytorialnego, jednostek naukowych, stowarzyszeń, fundacji, lokalnych grup działania,  rolników – szczególnie tych gospodarujących na wiejskich obszarach zurbanizowanych i zajmujących się tematyką innowacji w rolnictwie.</t>
  </si>
  <si>
    <t>liczba uczestników wyjzdów studyjnych</t>
  </si>
  <si>
    <t>Spotkania informacyjno-szkoleniowe dla pracowników Wojewódzkich Ośrodków Doradztwa Rolniczego wykonujących zadania na rzecz SIR</t>
  </si>
  <si>
    <t>Przedmiotem operacji jest zorganizowanie spotkań informacyjno-szkoleniowych dla pracowników WODR pełniących rolę wojewódzkich koordynatorów SIR oraz wojewódzkich brokerów innowacji. Celem operacji jest kontynuacja cyklicznych spotkań podczas których uczestnicy wymieniają się doświadczeniami oraz dobrymi praktykami z zakresu funkcjonowania SIR oraz wspierania tworzących sie grup operacyjnych EPI, uzyskują bieżące informacje dotyczące działania "Współpraca" w ramach PROW 2014-2020, a także doskonalą umiejętności miękkie.</t>
  </si>
  <si>
    <t>spotkanie informacyjno-szkoleniowe (2)</t>
  </si>
  <si>
    <t>liczba zorganizowanych spotkań</t>
  </si>
  <si>
    <t>Pracownicy WODR oraz CDR wykonujący zadania na rzecz SIR.</t>
  </si>
  <si>
    <t>Operacje własne</t>
  </si>
  <si>
    <t>Operacje partnerów</t>
  </si>
  <si>
    <t>liczba</t>
  </si>
  <si>
    <t>kwota</t>
  </si>
  <si>
    <t xml:space="preserve">liczba </t>
  </si>
  <si>
    <t>Przed zmianą</t>
  </si>
  <si>
    <t>-</t>
  </si>
  <si>
    <t>Po zmianie</t>
  </si>
  <si>
    <t>Operacje zgłoszone w 2016</t>
  </si>
  <si>
    <t>Operacje zgłoszone w 2017</t>
  </si>
  <si>
    <t xml:space="preserve">Promocja SIR w województwie dolnośląskim </t>
  </si>
  <si>
    <t xml:space="preserve">Celem operacji jest obsługa dwunastu stoisk informacyjno-promocyjnych dotyczących Sieci na rzecz innowacji w rolnictwie i na obszarach wiejskich, dzięki której mozliwe będzie oferowanie w jednym miejscu wszystkich niezbędnych informacji o działaniu. 
</t>
  </si>
  <si>
    <t xml:space="preserve">stoisko informacyjno-promocyjne </t>
  </si>
  <si>
    <t>Rolnicy, przedstawiciele organizacji i instytucji rolniczych, naukowo-badawczych, administracji, branży rolno-spożywczej, doradcy,  przedsiębiorcy, lokalne organizacje oraz mieszkańcy obszarów wiejskich, w tym partnerzy Sieci na rzecz innowacji w rolnictwie i na obszarach wiejskich.</t>
  </si>
  <si>
    <t>III, IV</t>
  </si>
  <si>
    <t>Dolnośląski Ośrodek Doradztwa Rolniczego z siedzibą we Wrocławiu</t>
  </si>
  <si>
    <t>53-033 Wrocław, 
ul. Zwycięska 8</t>
  </si>
  <si>
    <t>Kampania informacyjno-promocyjna: Innowacyjny Dolny Śląsk</t>
  </si>
  <si>
    <t>Celem operacji jest zrealizowanie kampanii informacyjno-promocyjnej dotyczącej działań w zakresie Sieci na rzecz innowacji w rolnictwie i na obszarach wiejskich w województwie dolnośląskim, poprzez produkcję filmu popularyzującego trzy wydarzenia związane z SIR, realizowane przez Dolnośląski Ośrodek Doradztwa Rolniczego z siedzibą we Wrocławiu, w ramach Programu operacyjnego KSOW w latach 2016-2017.</t>
  </si>
  <si>
    <t>film informacyjno-promocyjny</t>
  </si>
  <si>
    <t xml:space="preserve">Rolnicy i grupy rolników, przedsiębiorcy z sektora rolnego lub spożywczego,  przedsiębiorcy działający na rzecz sektora rolnego 
i spożywczego, organizacje branżowe i międzybranżowe działające w obszarze łańcucha żywnościowego, podmioty doradcze, administracja, mieszkańcy obszarów wiejskich i inni zainteresowani beneficjenci. </t>
  </si>
  <si>
    <t>Działania informacyjno-aktywizujące prowadzone przez brokera inicjujące powstawanie grup operacyjnych w obszarze innowacji w województwie dolnośląskim</t>
  </si>
  <si>
    <t xml:space="preserve">Głównym celem operacji jest promowanie i wdrażanie innowacji w rolnictwie i na obszarach wiejskich województwa dolnośląskiego zgodnie z działaniem „Współpraca”, przez brokera zatrudnionego w Dolnośląskim Ośrodku Doradztwa Rolniczego z siedzibą we Wrocławiu. </t>
  </si>
  <si>
    <t xml:space="preserve">spotkania/konsultacje organizowane przez brokera
ulotka  </t>
  </si>
  <si>
    <t>Indywidualni rolnicy i grupy rolników, właściciele lasów, jednostki naukowo-badawcze, przedsiębiorcy, podmioty doradcze – potencjalni członkowie grup operacyjnych w ramach działania „Współpraca”. Grupa zgodna z zapisami Rozporządzenia Ministra Rolnictwa i Rozwoju Wsi z dnia 23 grudnia 2016 r.</t>
  </si>
  <si>
    <t>II, III, IV</t>
  </si>
  <si>
    <t>53-033 Wrocław, ul. Zwycięska 8</t>
  </si>
  <si>
    <t>Od innowacyjności do bioróżnorodności</t>
  </si>
  <si>
    <t xml:space="preserve">Głównym celem operacji jest ułatwienie transferu wiedzy i innowacji oraz współpraca pomiędzy rolnikami a organizacjami działającymi na rzecz, rolnictwa podczas dwudniowego szkolenia połączonego z zajęciami terenowymi. Dzięki wykorzystaniu istniejącego potencjału instytucji naukowych i dydaktycznych oraz doradztwa, wzmacniane będą powiązania pomiędzy nauką i praktyką w celu opracowania nowych, innowacyjnych rozwiązań w zakresie rolnictwa oraz wdrażania ich do praktyki rolniczej. W trakcie realizacji operacji szczególny nacisk zostanie położony na aspekt ochrony przyrody w rolnictwie i wynikające 
z niego nowe możliwości. </t>
  </si>
  <si>
    <t xml:space="preserve">dwudniowe szkolenie połączone z zajęciami terenowymi
</t>
  </si>
  <si>
    <t xml:space="preserve">Rolnicy, jednostki działające na rzecz rolników, w tym organizacje przyrodnicze które działają na rzecz ochrony przyrody, doradcy rolniczy z naciskiem na doradców rolnośrodowiskowych,  pracownicy jednostek naukowych. 
</t>
  </si>
  <si>
    <t>53-033 Wrocław,
ul. Zwycięska 8</t>
  </si>
  <si>
    <t>Rolnictwo zaangażowane społecznie – innowacje w rolnictwie</t>
  </si>
  <si>
    <t xml:space="preserve">Celem operacji jest wyjazd szkoleniowy ukazujący możliwości i kierunki działania osobom zainteresowanym wzbogacaniem oferty gospodarstw rolnych o innowacyjne usługi społeczne, a także możliwościami współpracy sektora prywatnego z publicznym. </t>
  </si>
  <si>
    <t>Rolnicy, przedsiębiorcy, przedstawiciele Lokalnych Grup Działania i organizacji, przedstawiciele lokalnych władz, mieszkańcy obszarów wiejskich Dolnego Śląska, doradcy.</t>
  </si>
  <si>
    <t>Tradycyjne przetwórstwo mięsa na poziomie gospodarstwa 
a możliwości wdrożenia nowych technik i technologii</t>
  </si>
  <si>
    <t>Operacja zakłada realizację dwudniowego szkolenia z częścią warsztatową przeprowadzoną w przetwórni produkującej wędliny naturalne. Ma na celu zainicjowanie innowacyjnego podejścia do prowadzenia małego gospodarstwa rolnego w oparciu o dywersyfikację działań i zmianę roli rolnika z dostawcy surowców na dostarczyciela przetworzonych produktów wysokiej jakości.</t>
  </si>
  <si>
    <t>dwudniowe szkolenie połączone z warsztatami</t>
  </si>
  <si>
    <t xml:space="preserve">Producenci rolni, doradcy rolniczy, pracownicy jednostek naukowo-badawczych których zainteresowania i działalność koncentrują się wokół tematów związanych z produkcją przetworów mięsnych w gospodarstwie na każdym etapie: od pozyskiwania właściwego surowca do uzyskania wysokiej jakości wyrobu. </t>
  </si>
  <si>
    <t>Przez innowacyjność do poprawy życia biologicznego gleby</t>
  </si>
  <si>
    <t>Głównym celem operacji jest ułatwienie transferu wiedzy na temat wpływu rolnictwa na kształtowanie dobrej struktury gleby oraz współpraca pomiędzy rolnikami a organizacjami działającymi na rzecz rolnictwa, podczas dwudniowego szkolenia połączonego z prezentacją gospodarstwa oraz  warsztatami polowymi (odkrywka profilu glebowego).</t>
  </si>
  <si>
    <t>dwudniowe szkolenie połączone z prezentacją gospodarstwa oraz warsztatami polowymi</t>
  </si>
  <si>
    <t xml:space="preserve">Rolnicy, producenci rolni, doradcy rolniczy,  
służby działające na rzecz rolnictwa,
jednostki naukowo-badawcze.
</t>
  </si>
  <si>
    <t>Szacowana liczba odwiedzających</t>
  </si>
  <si>
    <t>Szacowana liczba materiałów informacyjno- promocyjnych</t>
  </si>
  <si>
    <t>Liczba dni</t>
  </si>
  <si>
    <t>Liczba stoisk informacyjno promocyjnych</t>
  </si>
  <si>
    <t>Liczba emisji 
(2018-2019)</t>
  </si>
  <si>
    <t>Poziom oglądalności na stronie www.dodr.pl (2018-2019)</t>
  </si>
  <si>
    <t xml:space="preserve">Nakład (liczba egzemplarzy) </t>
  </si>
  <si>
    <t xml:space="preserve">Liczba powstałych grup operacyjnych
</t>
  </si>
  <si>
    <t>Liczba spotkań</t>
  </si>
  <si>
    <t>Broszura (liczba egzemplarzy)</t>
  </si>
  <si>
    <t>w tym doradcy</t>
  </si>
  <si>
    <t>Liczba uczestników</t>
  </si>
  <si>
    <t>Zajęcia terenowe</t>
  </si>
  <si>
    <t>Szkolenie</t>
  </si>
  <si>
    <t>wzrost poziomu wiedzy dot. rolnictwa zaangażowanego społecznie oraz Sieci na rzecz innowacji w rolnictwie i na obszarach wiejskich</t>
  </si>
  <si>
    <t>u 75% uczestników</t>
  </si>
  <si>
    <t>w tym liczba przedstawicieli LGD</t>
  </si>
  <si>
    <t>w tym liczba doradców</t>
  </si>
  <si>
    <t>Wyjazd szkoleniowy</t>
  </si>
  <si>
    <t>Ulotka (liczba egzemplarzy)</t>
  </si>
  <si>
    <t>Warsztat</t>
  </si>
  <si>
    <t>Ulotka (nakład egzemplarzy)</t>
  </si>
  <si>
    <t>Zwiększenie poziomu wiedzy w zakresie tworzenia grup operacyjnych</t>
  </si>
  <si>
    <t>Zwiększenie poziomu wiedzy w zakresie innowacji</t>
  </si>
  <si>
    <t>Zwiększenie poziomu wiedzy nt. innowacyjnych rozwiązań w sektorze rolnym</t>
  </si>
  <si>
    <t>Wzrost świadomości dotyczący sieci współpracy i innowacji</t>
  </si>
  <si>
    <t xml:space="preserve">Szkolenie
</t>
  </si>
  <si>
    <t>u 70% uczestników</t>
  </si>
  <si>
    <t>u 80% uczestników</t>
  </si>
  <si>
    <t>u 40% uczestników</t>
  </si>
  <si>
    <t>Wykorzystanie potencjału nowych odmian roślin uprawnych w rolnictwie zrównoważonym</t>
  </si>
  <si>
    <t xml:space="preserve">Nadrzędnym celem operacji jest wsparcie transferu wiedzy i innowacji w rolnictwie, leśnictwie i na obszarach wiejskich(Priorytet 1) nastąpi to poprzez wymianę wiedzy i doświadczeń pracowników naukowych z zakresu hodowli roślin a rolnikami oraz doradcami. Projekt zakłada również działanie na rzecz tworzenia sieci kontaktów dla doradców i służb wspierających wdrożenie innowacji na obszarach wiejskich w ramach Działania KSOW na lata 2014-2020 (Działanie 2). </t>
  </si>
  <si>
    <t>Rolnicy z województwa kujawsko-pomorskiego, doradcy rolni KPODR Minikowo</t>
  </si>
  <si>
    <t xml:space="preserve">Kujawsko-Pomorski Ośrodek Doradztwa Rolniczego </t>
  </si>
  <si>
    <t xml:space="preserve">Minikowo,              89-122 Minikowo             </t>
  </si>
  <si>
    <t>„Innowacyjne wykorzystanie kwiatowego pyłku pszczelego w stymulacji wiosennej rodzin pszczelich”</t>
  </si>
  <si>
    <t xml:space="preserve">Celem operacji jest poinformowanie oraz przekazanie pszczelarzom z województwa kujawsko-pomorskiego umiejetności zastosowania nowatorskiej metody stymulacji wiosennej rodzin pszczelich przy użyciu naturalnych składników takich jak miód, pyłek i woda, które spowodują poprawę dynamiki rozwoju rodzin pszczelich już późną zimą i bardzo wczesną wiosną. Jednocześnie wprowadzamy do ula produkty z niego odebrane w poprzednim sezonie, a więc będące dla pszczół naturalne i bezpieczne. Poddanie stymulacyjne naturalnego ciasta znacznie poprawi niewykorzystanie przez wolno rozwijające się rodziny pszczele wczesnego pożytku towarowego jakim jest rzepak ozimy.   Brak dostępu do zróżnicowanego pokarmu białkowego jakim dla pszczół jest pyłek kwiatowy, a nawet okresowe jego niedobory osłabiły naturalną witalność pszczół i mają negatywny wpływ na rozwój rodzin pszczelich. Ważny wpływ mają  również zmiany klimatu, które spowodowały przyśpieszenie i skrócenie okresu kwitnienia ważnych dla pszczelarstwa upraw, będących podstawowym źródłem odbieranego miodu. Środowisko otaczające pszczoły w ciągu ostatnich kilkudziesięciu lat znacznie zmieniło swoją charakterystykę.  Pszczoła miodna nie jest w stanie w tak krótkim tempie nadążyć za tymi zmianami. Jednak obserwacja rodzin pszczelich pozwala zauważyć naturalną skłonność pszczół do dynamicznego rozwoju wiosennego. Niezbędnym w tym okresie do intensywnego znoszenia jajeczek przez matkę pszczelą jest dostęp rodziny pszczelej do kwiatowego pyłku pszczelego, nektaru kwiatowego i wody. W naturalnym środowisku pszczoły nie są w stanie zebrać o tak wczesnej porze roku wystarczających ilości tych produktów, jednocześnie wymaga to lotów w warunkach skrajnie niesprzyjających takich jak niska temperatura powietrza, silny wiatr i krótki okres wystarczającego nasłonecznienia. Dodatkowo ilość pyłku występującego naturalnie jest silnie ograniczona przez kwitnienie tylko nielicznych gatunków roślin głównie wiatropylnych. Innowacyjnym sposobem jest dostarczenie niezbędnych do rozwoju rodziny pszczelej w/w naturalnych produktów, pozytywnie wpływającym na rozwój wiosenny roju. Bezpośrednie poddanie ciasta miodowo-pyłkowego do rodziny pszczelej ogranicza straty w pszczołach, które nie muszą narażać się na warunki atmosferyczne. Upowszechnienie wśród pszczelarzy metody wiosennej stymulacji rodziny pszczelej daje szanse na odbudowę i rozwój pasiek w kujawsko-pomorskim. 
</t>
  </si>
  <si>
    <t xml:space="preserve">                                                                                                                 Warsztaty I</t>
  </si>
  <si>
    <t>Rolnicy i pszczelarze zajmujący się prowadzeniem pasiek</t>
  </si>
  <si>
    <t>Minikowo                          89-122 Minikowo</t>
  </si>
  <si>
    <t>Konferncja</t>
  </si>
  <si>
    <t>Warsztaty II</t>
  </si>
  <si>
    <t xml:space="preserve">Celem operacji jest przygotowanie producentów rolnych do stosowania  wymogów integrowanej ochrony, która zobowiązuje do monitorowania organizmów szkodliwych na plantacjach, określania faktycznego zagrożenia, które w efekcie wpływa na racjonalne wykonywanie zabiegów ochrony roślin. Aby ułatwić rolnikom realizację tego obowiązku istnieje pilna potrzeba edukacji rolników oraz doradców rolniczych w zakresie zastosowania innowacyjnych rozwiązań w ochronie roślin. Wprowadzanie do praktyki rolniczej nowych rozwiązań w zakresie systemów wspomagania podejmowania decyzji w ochronie roślin służą temu celowi. Aby wdrażać i upowszechniać takie przedsięwzięcia należy przeszkolić grupę rolników a także wspierających ich doradców w zakresie monitorowania agrofagów. </t>
  </si>
  <si>
    <t>warsztat 1</t>
  </si>
  <si>
    <t xml:space="preserve">Liczba uczestników </t>
  </si>
  <si>
    <t>Rolnicy, sadownicy, doradcy rolni</t>
  </si>
  <si>
    <t>Minikowo               89-122 Minikowo</t>
  </si>
  <si>
    <t>warsztat 2</t>
  </si>
  <si>
    <t>warsztat 3</t>
  </si>
  <si>
    <t>warsztat 4</t>
  </si>
  <si>
    <t>szkolenie 1</t>
  </si>
  <si>
    <t>szkolenie 2</t>
  </si>
  <si>
    <t>stoisko iformacyjno-konsultacyjne</t>
  </si>
  <si>
    <t>Stoiska promocyjne nośnikiem informacji o Sieci na rzecz innowacji w rolnictwie i na obszarach wiejskich</t>
  </si>
  <si>
    <t>Celem operacji jest informacja o idei, funkcjach i możliwościach jakie daje działalność Sieci na rzecz innowacji w rolnictwie i na obszarach wiejskich.</t>
  </si>
  <si>
    <t>stoiska promocyjno-informacyjne (3)</t>
  </si>
  <si>
    <t>liczba stoisk promocyjno-informacyjnych</t>
  </si>
  <si>
    <t>rolnicy, przedsiębiorcy przetwórstwa rolno-spożywczego, doradcy rolniczy, przedstawiciele samorządów lokalnych, przedstawiciele świata nauki, przedstawiciele organizacji branżowych rolników, przedstawiciele instytucji działających w otoczeniu rolnictwa, przedstawiciele szkół rolniczych oraz mieszkańcy obszarów wiejskich</t>
  </si>
  <si>
    <t>II - IV</t>
  </si>
  <si>
    <t>Lubelski Ośrodek Doradztwa Rolniczego w Końskowoli</t>
  </si>
  <si>
    <t>Wykorzystanie innowacyjnych systemów monitorowania agrofagów w uprawach rolniczych.</t>
  </si>
  <si>
    <t>Innowacje w odchowie cieląt</t>
  </si>
  <si>
    <t>Celem głównym operacji jest odniesienie poziomu wiedzy i informacji o innowacjach w odchowie cieląt wśród rolników, doradców, przedsiębiorców z terenu województwa lubuskiego o liczbie 40 osób poprzez przeprowadzenie szkolenia z tego zakresu w okresie 3 miesięcy</t>
  </si>
  <si>
    <t xml:space="preserve">rolnicy – hodowcy bydła, doradcy rolni, przedsiębiorcy branży rolniczej, przedstawiciele świata nauki </t>
  </si>
  <si>
    <t>Innowacje w chowie i hodowli bydła na przykładzie francuskich doświadczeń</t>
  </si>
  <si>
    <t>Celem głównym niniejszej operacji jest podniesienie poziomu wiedzy na temat innowacyjnych technologii w produkcji bydła mięsnego wśród 30 rolników, doradców rolniczych, przedsiębiorców sektora rolnego poprzez realizacje wyjazdu studyjnego, w okresie 3 miesięcy</t>
  </si>
  <si>
    <t>rolnicy, hodowcy bydła mięsnego, doradcy rolni, przedsiębiorcy, przedstawiciele instytucji naukowych</t>
  </si>
  <si>
    <t>Wyjazd studyjny do Czech - przykłady i doświadczenia w tworzeniu grup operacyjnych</t>
  </si>
  <si>
    <t>Celem głównym operacji jest podniesienie wiedzy oraz nabycie doświadczenia w zakresie organizacji i funkcjonowania grup operacyjnych wśród rolników, doradców, przedsiębiorców z terenu województwa lubuskiego o liczbie 35 osób poprzez organizację wyjazdu studyjnego do Czech w okresie 4 miesięcy.</t>
  </si>
  <si>
    <t>rolnicy, doradcy rolniczy, predsiębiorcy,  przedstawiciele sektora rolno-spożywczego, przedstawiciele świata nauki</t>
  </si>
  <si>
    <t>Innowacje w produkcji pasz objętościowych dla bydła mlecznego</t>
  </si>
  <si>
    <t>Głównym celem operacji jest dostarczenie wiedzy na temat innowacyjnych rozwiązań w procesie tworzenia pasz objętościowych, z wykorzystaniem różnych technologii oraz doboru i typu materiału, w postaci szkolenia dla rolników, doradców rolnych, przedsiębiorców oraz przedstawicieli świata nauki w liczbie 40 osób w okresie trzech miesięcy</t>
  </si>
  <si>
    <t>rolnicy, doradców rolniczych, przedsiębiorcy, przedstawicieli nauki</t>
  </si>
  <si>
    <t>Konferencja winiarska od innowacyjności do praktyki</t>
  </si>
  <si>
    <t xml:space="preserve">Celem operacji jest podniesienie świadomości w zakresie innowacyjnej uprawy winorośli oraz znaczenie winiarstwa woj. lubuskiego (Strategia Rozwoju Województwa Lubuskiego 2020) we współczesnym świecie, jego wpływu na wiele aspektów życia, wśród 60 uczestników konferencji u okresie 3 miesięcy, 2017 roku. </t>
  </si>
  <si>
    <t>przedsiębiorcy, rolnicy, osoby branży rolniczej - winiarze, doradcy rolni, przedstawiciele świata nauki</t>
  </si>
  <si>
    <t>Wpływ siarki, magnezu, wapnia i mikroelementów na wykorzystanie azotu przez rośliny jako innowacyjne podejście do nawożenia roślin rolniczych.</t>
  </si>
  <si>
    <t>Celem głównym niniejszej operacji jest poszerzenie wiedzy i przekazanie informacji o innowacjach w nawożeniu siarką, magnezem, wapniem i mikroelementami oraz wpływ tego nawożenia na wykorzystanie azotu przez rośliny uprawne przez 45 uczestników przeprowadzonego szkolenia (rolnicy i doradcy rolniczy) w okresie 3 miesięcy.</t>
  </si>
  <si>
    <t>rolnicy i doradcy rolni</t>
  </si>
  <si>
    <t>Uprawa pszenicy w systemie strip till</t>
  </si>
  <si>
    <t>Głównym celem operacji jest podniesienie poziomu wiedzy na temat stosowania siewu pasowego (strip till) jako propozycji na innowacje w uprawie pszenicy ozimej w  dobie problemów z dostępnością wody dla roślin uprawnych, wśród rolników, doradców, przedsiębiorców i przedstawicieli instytucji naukowych o liczbie 40 osób, poprzez przeprowadzenie szkolenia w okresie 3 miesięcy.</t>
  </si>
  <si>
    <t>przedsiębiorcy, rolnicy, doradcy rolni, przedstawiciele świata nauki</t>
  </si>
  <si>
    <t>Wyjazd studyjny (2-dniowy)</t>
  </si>
  <si>
    <t>30 osób</t>
  </si>
  <si>
    <t>partnerzy KSOW i SIR z woj. łódzkiego, rolnicy, hodowcy, doradcy rolni, przetwórcy, przedsiębiorcy, przedstawiciele jednostek samorządu terytorialnego i organizacji pozarządowych oraz jednostek naukowych, czyli potencjalni członkowie grup operacyjnych</t>
  </si>
  <si>
    <t>Łódzki Ośrodek Doradztwa Rolniczego z siedzibą w Bratoszewicach</t>
  </si>
  <si>
    <t>Łódzki Ośrodek Doradztwa Rolniczego z siedzibą w Bratoszewicach ul. Nowości 32     95-011 Bratoszewice</t>
  </si>
  <si>
    <t xml:space="preserve">Wyjazd studyjny pn. „Innowacyjne i ekologiczne metody przetwórstwa produktów rolnych szansą na przetrwanie małych gospodarstw rolnych na ziemi łódzkiej” </t>
  </si>
  <si>
    <t>Wyjazd studyjny (3-dniowy)</t>
  </si>
  <si>
    <t>rolnicy, hodowcy, doradcy rolni, przetwórcy, przedsiębiorcy</t>
  </si>
  <si>
    <t xml:space="preserve">Operacja  ma na celu popularyzowanie innowacyjnych i ograniczających nakłady pracy rozwiązań w ekologicznej produkcji ogrodniczej.  Dodatkowo  efektem realizacji operacji będzie  poszerzenie wiedzy rolników w zakresie korzyści płynących ze stosowania zasad produkcji ekologicznej oraz zachęcenie indywidualnych producentów, przetwórców i grup producentów do przestawiania się na ekologiczne metody produkcji.
W ramach operacji zorganizowana zostanie konferencja dla 100 osób z terenu Małopolski poruszająca tematykę  nowoczesnych metod w produkcji ekologicznej. Ponadto planowane jest wydanie i dystrybucja 500 egzemplarzy broszury pod tytułem „Innowacje w ekologicznej uprawie roślin ogrodniczych”.
</t>
  </si>
  <si>
    <t>konferencja,  broszura</t>
  </si>
  <si>
    <t>rolnicy, przedstawiciele doradztwa rolniczego,  przedstawiciele instytucji działających w otoczeniu rolnictwa</t>
  </si>
  <si>
    <t>Liczba wydanych broszur</t>
  </si>
  <si>
    <t>Z SIRem do innowacji</t>
  </si>
  <si>
    <t>Promocja wielopodmiotowego podejścia do tematu innowacyjności w rolnictwie tj. skupianie nauki, praktyki i doradztwa czego przykładem jest działanie „Współpraca” w ramach którego będą tworzone grupy operacyjne łączące naukowców, rolników, przedsiębiorców i doradców. Celem operacji jest zaprojektowanie i wydruk ulotki i broszury, które pomogą nie tylko promować SIR i działanie „Współpraca”, ale także przyczynią się również do wzrostu wiedzy i świadomości na temat budowania sieci współpracy partnerskiej. Będą skutkować także pozyskiwaniem kolejnych partnerów zarejestrowanych w bazie partnerów SIR.</t>
  </si>
  <si>
    <t>Publikacja/materiał drukowany</t>
  </si>
  <si>
    <t>ulotka</t>
  </si>
  <si>
    <t>30 000 szt.</t>
  </si>
  <si>
    <t>rolnicy, przedsiębiorcy, mieszkańcy obszarów wiejskich, doradcy, przedstawiciele jednostek naukowo badawczych</t>
  </si>
  <si>
    <t>Mazowiecki Ośrodek Doradztwa Rolniczego z siedzibą w Warszawie</t>
  </si>
  <si>
    <t>02-456 Warszawa, ul. Czereśniowa 98</t>
  </si>
  <si>
    <t>5 000 szt.</t>
  </si>
  <si>
    <t>Dobre praktyki w obszarze innowacji i wdrażaniu działania "Wspólpraca" w rolnictwie Węgier i Austrii</t>
  </si>
  <si>
    <t xml:space="preserve">Celem operacji jest zorganizowanie wyjazdu studyjnego do Austrii i Węgier, podczas którego przedstawione zostaną gospodarstwa rolne, które skorzystały z dofinansowania unijnego na swoją działalność, wdrożyły innowacyjne rozwiązania w swoich gospodarstwach lub działały w projektach partnerskich. Podczas wizyty studyjnej mogą się spotkać specjaliści z rożnych krajów europejskich, na co dzień pracujący w podobnych obszarach i wymienić się doświadczeniami. Temat wdrażania innowacji w realiach mazowieckiej wsi jest nowością, niezbędnym wydaje się korzystanie z doświadczeń innych krajów i przygotowanie zarówno doradców, jak i rolników do działania „Współpraca” i współdziałania w grupach operacyjnych, przy wykorzystaniu środków unijnych.
Węgry, podobnie jak Polska oczekują na uruchomienie naboru do działania „Współpraca”, czyli są w fazie przygotowania i inicjowania wspólnych kooperacji. Wizyta w Austrii pozwoli poznać pierwsze doświadczenia z funkcjonowania grup operacyjnych, a także sposobu organizacji Sieci
</t>
  </si>
  <si>
    <t>Wyjazd studyjny</t>
  </si>
  <si>
    <t>doradcy, rolnicy, przedsiębiorcy, przedstawiciele jednostek naukowo badawczych</t>
  </si>
  <si>
    <t>Przetwórstwo owocowo-warzywne na poziomie gospodarstwa, obszarem partnerstwa do współpracy w ramach PROW na lata 2014-2020</t>
  </si>
  <si>
    <t xml:space="preserve">Konferencja umożliwi zainicjowanie grupy operacyjnej ukierunkowanej na przetwórstwo owocowo-warzywne na poziomie gospodarstwa, będącej beneficjentem działania "Współpraca", dzięki wymianie wiedzy i umiejętności, pomiędzy producentami owoców i warzyw, przedstawicielami jednostek naukowych, przetwórcami żywności, doradcami, również konsumentami. Ułatwi nawiązanie partnerskiej współpracy skupiającej naukowców, rolników, przedsiębiorców i doradców. Ważnym aspektem będzie przekazanie wiedzy na temat nowych technologii i innowacyjnych rozwiązań w zakresie przetwórstwa owoców i warzyw. Uczestnicy konferencji będą stanowić grupę potencjalnych beneficjentów działania Współpraca. Poprzez udział w operacji zostanie podniesiona świadomość w zakresie możliwości zwiększenia dochodu gospodarstwa oraz aktywizacja ich do dywersyfikacji dochodu, co stanowi szansę na poprawę jakości ich życia oraz promocję wsi jako miejsca do godnego życia i rozwoju zawodowego, a także zainicjować współpracę w grupach operacyjnych. </t>
  </si>
  <si>
    <t>rolnicy, przedsiębiorcy, przedstawiciele jednostek naukowo badawczych, doradcy</t>
  </si>
  <si>
    <t>Poprawa bazy paszowej dla bydła z zastosowaniem innowacyjnych rozwiązań w przygotowaniu i zadawaniu pasz.</t>
  </si>
  <si>
    <t xml:space="preserve">Uczestnicy konferencji zapoznają się z innowacjami dotyczącymi osiągnięć naukowych, wiedzy i techniki w zarządzaniu zasobami użytków zielonych, prawidłowym ich nawożeniem i pozyskaniem dobrych pasz objętościowych, prawidłowym bilansowaniu dawek pokarmowych, przygotowaniu i zadawaniu pasz z zastosowaniem innowacyjnych rozwiązań techniki. Konferencja ma na celu przekazanie wiedzy naukowej  z praktycznym pokazem przygotowania paszy i jej prawidłowego zadawania, aby w rolnicy mogli zastosować zdobytą wiedzę w swoich gospodarstwach i wyeliminować popełniane błędy. 
W tym zagadnieniu  konieczne jest poszukiwanie i promowanie innowacyjnych rozwiązań nauki i techniki w branży produkcja mleka, a szczególnie obniżenia kosztów. 
Realizowana Operacja przyczyni się do tworzenia grup operacyjnych mających za zadanie wdrażanie najnowszych osiągnięć nauki.
Konferencja połączona z pokazem praktycznym wydaje się najbardziej zasadną formą realizacji operacji i osiągnięcia zamierzonych celów.
</t>
  </si>
  <si>
    <t>rolnicy, przedsiębiorcy, doradcy, przedstawiciele jednostek naukowo badawczych</t>
  </si>
  <si>
    <t>Wydłużenie okresu produkcji warzyw pod osłonami poprzez wprowadzenie nowoczesnych konstrukcji tuneli foliowych z podwójną folią i pompowanych powietrzem</t>
  </si>
  <si>
    <t>Gospodarstwa specjalizujące się w uprawach pod osłonami boryka się z problemami związanymi z rentownością i opłacalnością produkcji. Odpowiedzią na te problemy jest możliwość korzystania z najnowszych technologii i osiągnięć nauki, we współpracy z przedstawicielami jednostek naukowo-badawczych., dodatkowo korzystając ze wsparcia finansowego ze środków unijnych, które oferuje działanie „Współpraca”. Realizacja operacji ma przyczynić się do wskazania możliwości wydłużenia okresu produkcji pod osłonami dzięki zastosowaniu nowatorskich rozwiązań w postaci tuneli pompowanych powietrzem z podwójną folią wszystkie te założone cele mogą być zrealizowane</t>
  </si>
  <si>
    <t>rolnicy, mieszkańcy obszarów wiejskich, doradcy, przedsiębiorcy</t>
  </si>
  <si>
    <t>Rolnictwo precyzyjne drogą do zwiększenia innowacyjności rolnictwa</t>
  </si>
  <si>
    <t>Upowszechnienie wiedzy w zakresie innowacyjnych rozwiązań w rolnictwie, produkcji żywności, leśnictwie i na obszarach wiejskich</t>
  </si>
  <si>
    <t>rolnicy, producenci rolni, przedsiębiorcy z branży rolniczej, doradcy rolni</t>
  </si>
  <si>
    <t>Opolski Ośrodek Doradztwa Rolniczego z siedzibą w Łosiowie</t>
  </si>
  <si>
    <t>49-330 Łosiów, ul. Główna 1</t>
  </si>
  <si>
    <t>liczba warsztatów</t>
  </si>
  <si>
    <t>Wyjazd studyjny pn.: "Innowacyjne formy współdziałania producentów rolnych"</t>
  </si>
  <si>
    <t>Wspieranie rozwoju przedsiębiorczości na obszarach wiejskich oraz tworzenia sieci współpracy partnerskiej dotyczącej rolnictwa i obszarów wiejskich, przez podnoszenie poziomu wiedzy i umiejętności w tych zakresach</t>
  </si>
  <si>
    <t>80 osób</t>
  </si>
  <si>
    <t>III - IV</t>
  </si>
  <si>
    <t>36-040 Boguchwała ul. Tkaczowa 146</t>
  </si>
  <si>
    <t xml:space="preserve">Konferencja pn. Innowacyjne metody w chowie bydła mlecznego i mięsnego zmierzające do produkcji wysokiej jakości markowego mleka i mięsa  </t>
  </si>
  <si>
    <t>II -  IV</t>
  </si>
  <si>
    <t>Wyjazd studyjny  do Austrii jako działanie na rzecz tworzenia sieci kontaktów  dla osób wdrażających innowacje na obszarach wiejskich.</t>
  </si>
  <si>
    <t>35 osób</t>
  </si>
  <si>
    <t>III  - IV</t>
  </si>
  <si>
    <t xml:space="preserve">Wyjazd studyjny do Czech – „Pierwsze doświadczenia w tworzeniu i funkcjonowaniu grup operacyjnych.”
</t>
  </si>
  <si>
    <t xml:space="preserve"> Wyjazd studyjny ma na celu pogłębienie wiedzy na temat działania Współpraca, a także zapoznania uczestników wyjazdu z dobrymi praktykami w tworzeniu i funkcjonowaniu grup operacyjnych na terenie Czech. Ma na celu zachęcenie do działania i pokazanie osobom zainteresowanym wstąpieniem lub założeniem potencjalnej grupy operacyjnej poprzez pokazanie dobrych praktyk i wymianę wiedzy z ekspertami i brokerami z Czech. Zainteresowane osoby będą miały możliwości bliższej współpracy w ramach grupy operacyjne na rzecz innowacji – EPI, dzięki której na terenie województwa podkarpackiego zostanie wprowadzony nowy produkt, nowa lub ulepszona usługa, nowy lub ulepszony proces produkcji, hodowli itp. co przyczyni się do rozwoju gospodarczego województwa podkarpackiego i przekazaniu dobrych praktyk do gospodarstw . To nowe narzędzie w programach operacyjnych na lata 2014-2020 daje unikalną możliwość budowy szerokiego partnerstwa umożliwiającego efektywną współprace rolników, hodowców, mieszkańców obszarów wiejskich z jednostkami naukowo-badawczymi na rzecz innowacji. Efektem działania będzie przygotowanie podmiotów do powołania grupy operacyjnej na rzecz innowacji - EPI.
</t>
  </si>
  <si>
    <t>40 osób</t>
  </si>
  <si>
    <t>Wyjzad studyjny na Litwę pn. wymiana doswiadczeń w zakresie konsolidacji producentów mleka</t>
  </si>
  <si>
    <t>Celem operacji jest poszerzenie wiedzy i wymiana doswiadczeń w zakresie działań grupowych i  innowacyjnych w rolnictwie, produkcji żywności na obszarach wiejskich. Wyjazd studujny dla producentów mleka gdzie zostaną przedstawione szanse i wyzwania w zakresie stosowania innowacji, szczególnie pod kątem działań konsolidacyjnych (m.in. grupy operacyjne)</t>
  </si>
  <si>
    <t>uczestników</t>
  </si>
  <si>
    <t>rolnicy, doradcy rolniczy i in. podmioty zaangażowane w działania grupowe producentów i we wdrazanie innowacji w sektorz mleczarskim (naukowcy, przedsiębiorcy) z terenu woj. podlaskiego.</t>
  </si>
  <si>
    <t>Podlaski Ośrodek Doradzywa Rolniczego w Szepietowie</t>
  </si>
  <si>
    <t>Szepietowo Wawrzyńce 64, 18-210 Szepietowo</t>
  </si>
  <si>
    <t>Partnerstwo szansą na rozwój lokalnego produktu tradycyjnego</t>
  </si>
  <si>
    <t xml:space="preserve">Celem operacji jest stworzenie sieci współpracy partnerskiej przez lokalnych producentów tradycyjnych wyrobów spożywczych, podmioty prowadzące małą gastronomię w oparciu o lokalne, tradycyjne produkty, włascicieli gospodarstw agroturystycznych żywiących gości, doradców rolniczych i organizacje wspierajace rozwój produktów lokalnych. Przybliżenie producentom zagadnień: Wspólna marka – metody tworzenia wspólnej marki oraz promocja i marketing, szlak kulinarny jako narzędzie promocyjne i marketingowe, wspólne działania zmierzające do rozwoju obszarów wiejskich.
</t>
  </si>
  <si>
    <t>szkolenie
wyjazd studyjny
konferencja</t>
  </si>
  <si>
    <t>lokalni producenci wyrobów spożywczych oraz podmiotów prowadzacych mała gastronomię w oparciu o lokalne produkty z wykorzystaniem podlaskiej tradycji, właścicieli gospodarstw agroturystycznych zywiacych gosci, doradców rolniczych oraz przedstawicieli organizacji wspierających rozwój produktu regionalnego.</t>
  </si>
  <si>
    <t>Podlaski Ośrodek Doradztwa Rolniczego w Szepietowie</t>
  </si>
  <si>
    <t>Konsolidacja producentów wołowiny z wykorzystaniem dobrych praktyk - seminarium, wyjazd studyjny</t>
  </si>
  <si>
    <t>Ułatwienie transferu wiedzy i innowacji w rolnictwie i na obszarach wiejskich.  Przedmiotem operacji będzie zapoznanie się z organizacją przedsiębiorstwa produkującego wołowinę sezonowaną na terenie woj. śląskiego.</t>
  </si>
  <si>
    <t xml:space="preserve">Szkolenie
wyjazd studyjny
</t>
  </si>
  <si>
    <t>Seminaria dotyczące łaczenia producentów rolnych i innych podmiotów mogacych skorzystać z działania Współpraca w ramach PROW 2014-202</t>
  </si>
  <si>
    <t>Celem operacji jest umozliwienie transferu wiedzy i innowacji, przedstawienie dobrych praktyk nt. innowacyjnych rozwiązan w rolnictwie (technologia rol.-owies ozimy, przetwórstwo na poziomie gospodarstwa, ekologiczna produkcja roślinna i zwierzęca. Przybliżenie gospodarstwom najnowszych wymagań, uwarunkowań, przepisów, agrotechniki przez specjalistów z jednostek naukowy i innych podmiotów.</t>
  </si>
  <si>
    <t xml:space="preserve">Zapoznanie z projektami badawczymi ochrony pszczół w Republice Czeskiej szansą wprowadzenia innowacji w polskim pszczelarstwie. </t>
  </si>
  <si>
    <t xml:space="preserve">Celem operacji  jest ułatwienie tworzenia oraz funkcjonowania sieci kontaktów pomiędzy pszczelarzami z Polski oraz naukowcami i pszczelarzami z Czech,zapoznanie się z innowacjami wprowadzanymi przez Instytut Pszczelarstwa w Dol,wymiana fachowej wiedzy naukowej przekazanej przez instytut naukowy, przeniesienie przykładów dobrych praktyk z terenu Czech na teren południowej Polski -województwa śląskiego </t>
  </si>
  <si>
    <t>pszczelarze z województwa śląskiego, doradcy oraz osoby zainteresowane tematyką pszczelarstwa</t>
  </si>
  <si>
    <t>Uprawa ziół, ich innowacyjne wykorzystanie szansą rozwoju obszarów wiejskich powiatu kłobuckiego</t>
  </si>
  <si>
    <t>Celem operacji jest pokazanie dobrych praktyk i innowacji w zakresie produkcji ziół, ich wykorzystania jako źródła dochodu w gospodarstwach rolnych i wpływu na rozwój obszarów wiejskich powiatu kłobuckiego</t>
  </si>
  <si>
    <t xml:space="preserve">
Innowacyjne metody zarządzania gospodarstwem rolnym z wykorzystaniem ICT
</t>
  </si>
  <si>
    <t>Celem operacji jest poznanie nowości-innowacji w aplikacjach komputerowych dla gospodarstw rolnych</t>
  </si>
  <si>
    <t>rolnicy, doradcy rolniczy</t>
  </si>
  <si>
    <t>Produkty tradycyjne jako innowacje społeczne w rozwoju lokalnym</t>
  </si>
  <si>
    <t xml:space="preserve">Celem operacji jest wskazanie roli produktów tradycyjnych w rozwoju lokalnym poprzez innowacyjne podejście do znaczenia produktów tradycyjnych w województwie śląskim </t>
  </si>
  <si>
    <t>konferencja, ankiety badawcze</t>
  </si>
  <si>
    <t>rolnicy, grupy rolników, doradcy, przedstawiciele nauki, instytutów naukowo-badawczych, przedsiębiorcy sektora rolno-spożywczego, przedstawiciele instytucji działających na rzecz polskiego rolnictwa,samorządowcy i  przedstawiciele LGD</t>
  </si>
  <si>
    <t>liczba przeprowadzanych ankiet badawczych</t>
  </si>
  <si>
    <t>Innowacyjne sposoby ograniczania niskiej emisji gazów cieplarnianych na obszarach wiejskich</t>
  </si>
  <si>
    <t xml:space="preserve">Celem operacji jest przedstawienie  rolnikom, przedsiębiorcom rolnym oraz doradcom innowacyjnych rozwiązań stosowanych w rolnictwie  mających doprowadzić do ograniczenia niskiej emisji gazów cieplarnianych w celu  przeciwdziałania dalszemu ocieplaniu się atmosfery. Operacja  zmierza do interaktywnego powiązania dużego potencjału naukowo – badawczego instytutu branżowego z  praktyką rolniczą przy współudziale doradztwa rolniczego w zakresie innowacyjnych niskoemisyjnych praktyk rolniczych. . </t>
  </si>
  <si>
    <t>rolnicy, przedsiębiorcy rolni oraz doradcy rolni</t>
  </si>
  <si>
    <t xml:space="preserve">
Innowacyjne rozwiązania w hodowli i organizacji chowu bydła mięsnego.
</t>
  </si>
  <si>
    <t xml:space="preserve">Celem realizacji operacji jest przedstawienie hodowcom bydła opasowego, rolnikom , przedsiębiorcom oraz doradcom rolniczym, innowacji technicznych i technologicznych w  hodowli i organizacji chowu bydła mięsnego. </t>
  </si>
  <si>
    <t xml:space="preserve">rolnicy, doradcy, </t>
  </si>
  <si>
    <t>Upowszechnianie innowacyjnych rozwiązań rolnictwa precyzyjnego w gospodarstwach rolnych</t>
  </si>
  <si>
    <t>Upowszechnienie wiedzy nt. innowacji w rolnictwie precyzyjnym, wymiana doświadczeń  i informacji między specjalistami oraz rolnikami, nawiązanie kontaków pomiędzy rolnikami a doradcami. Zamierzeniem operacji jest przedstawienie korzyści płynących z rolnictwa prezycyzyjnego jako przykładu na na zastosowanie innowacji w rolnictwie. Temat operacji: 2 i 10</t>
  </si>
  <si>
    <t>Wyjazd studyjny, publikacja (broszura), prasa (artykuł)</t>
  </si>
  <si>
    <t>Ankieta ex-ante i ex-post</t>
  </si>
  <si>
    <t>94 ankiety</t>
  </si>
  <si>
    <t>rolnicy, doradcy rolni - liczba osób 47</t>
  </si>
  <si>
    <t>III kwartał</t>
  </si>
  <si>
    <t>Warmińsko-Mazurski Ośrodek Doradztwa Rolniczego z siedzibą w Olsztynie</t>
  </si>
  <si>
    <t>Kreatywna wieś - gospodarstwo opiekuńcze jako innowacyjny kierunek działalności pozarolniczej</t>
  </si>
  <si>
    <t>Upowszechnienie wiedzy nt. prowadzenia gospodarstwa opiekuńczego jako innowacyjnego kierunku działalności pozarolniczej, aktywizacja mieszkańców obszarów wiejskich w celu tworzenia gospodarstw opiekuńczych. Temat opieracji: 1, 2, 8, 9</t>
  </si>
  <si>
    <t>Ankieta ex-ante i ex- post</t>
  </si>
  <si>
    <t>50 ankiet</t>
  </si>
  <si>
    <t>rolnicy, domownicy rolników, przedstawiwiciele ekonomii społecznej, doradcy - liczba osób 25</t>
  </si>
  <si>
    <t>II - III kwartał</t>
  </si>
  <si>
    <t>Współpraca wsparciem dla innowacyjnych działań w hodowli buraka cukrowego</t>
  </si>
  <si>
    <t>Celem operacji jest ułatwienie nawiązania współpracy pomiędzy potencjalnymi partnerami w celu utworzenia grup operacyjnych. Tematyka operacji dotyczy działania "Współpraca" oraz zagadnień związanych z hodowlą buraka cukrowego</t>
  </si>
  <si>
    <t>wyjazd studyjny (2)</t>
  </si>
  <si>
    <t>producenci rolni zajmujący się produkcją roślinną, doradcy rolni</t>
  </si>
  <si>
    <t>Postęp genetyczny produkcji zwierzęcej w harmonijnej relacji ze środowiskiem</t>
  </si>
  <si>
    <t>Celem operacji jest ułatwienie nawiązania współpracy pomiędzy potencjalnymi partnerami w celu utworzenia grup operacyjnych. Tematyka operacji dotyczy działania "Współpraca", zagadnień związanych z postępem genetycznym produkcji zwierzęcej oraz zachowaniem różnorodności genetycznej</t>
  </si>
  <si>
    <t>seminarium połączone z warsztatami</t>
  </si>
  <si>
    <t>Towarowe gospodarstwa ekologiczne – przykładem innowacyjnych rozwiązań technologicznych</t>
  </si>
  <si>
    <t>Celem realizacji operacji jest transfer a zarazem popularyzacja wiedzy w zakresie produkcji ekologicznej na skalę towarową pośród uczestników projektu a także informacji o możliwości wsparcia finansowego poprzez działanie  Rolnictwo Ekologiczne oraz działanie Współpraca w ramach PROW 2014-2020. Ponadto celem jest wskazanie możliwości zwiększenia rentowności gospodarstw i ich konkurencyjności poprzez promowanie innowacyjnych technologii upraw w rolnictwie ekologicznym : produkcji warzywniczej, produkcji nasiennej zbóż i produkcji sadowniczej.  Wskazywanie obszarów niszowych dla rolnictwa ekologicznego. Wymiana wiedzy fachowej oraz dobrych praktyk pomiędzy uczestnikami projektu. Tematyka obejmuje:Upowszechnianie wiedzy w zakresie innowacyjnych rozwiązań w rolnictwie, produkcji żywności, leśnictwie i na obszarach wiejskich.</t>
  </si>
  <si>
    <t xml:space="preserve">liczba uczestników </t>
  </si>
  <si>
    <t>rolnicy, przedstawiciele grup producenckich, jednostki naukowo-badawcze oraz producenci nawozów i środków ochrony roślin dopuszczonych do produkcji ekologicznej, a także producenci maszyn rolniczych</t>
  </si>
  <si>
    <t>Zachodniopomorski Ośrodek Doradztwa Rolniczego w Barzkowicach</t>
  </si>
  <si>
    <t xml:space="preserve">Barzkowice                               73-134 Barzkowice </t>
  </si>
  <si>
    <t>Celem jest popularyzacja innowacyjnych rozwiązań marketingowych i organizacyjnych dotyczących tworzenia profesjonalnej oferty agroturystycznej w zakresie edukacji w tych gospodarstwach oraz tworzenia sieci współpracy między usługodawcami.  Operacja poprzez rozpowszechnianie dobrych praktyk i aktywizowanie różnych grup społecznych na rzecz propagowania nowych rozwiązań wpisuje się w priorytet PROW 2014-2020 dotyczący wspierania transferu wiedzy i innowacji w rolnictwie oraz na obszarach wiejskich. Realizuje również cel KSOW w zakresie aktywizacji mieszkańców wsi na rzecz podejmowania inicjatyw w zakresie rozwoju obszarów wiejskich, w tym kreowania miejsc pracy na terenach wiejskich poprzez działania aktywizujące i konsolidujące podmioty działające w branży agroturystycznej.</t>
  </si>
  <si>
    <t>właściciele gospodarstw agroturystycznych, doradcy rolni, przedstawiciele Lokalnych Grup Działania i Stowarzyszeń Agroturystycznych – łącznie 40 osób</t>
  </si>
  <si>
    <t>Przetwórstwo mleka sposobem na dywersyfikację dochodów.</t>
  </si>
  <si>
    <t>Realizacja operacji pozwoli uczestnikom zobaczyć możliwości jakie stoją przed gospodarstwami rolnymi, da szanse wprowadzenia nowych ciągle jeszcze innowacyjnych rozwiązań na terenie województwa zachodniopomorskiego, przyczyni się także do pokazania możliwości zastosowania innowacji organizacyjnych we własnych gospodarstwach.  Uczestnicy warsztatów będą mieli możliwość poznania rodzinnych gospodarstw rolnych, które już zajmują się przetwórstwem mleka, poznania specyfiki produkcji co może realnie wpłynąć na podjęcie decyzji o wprowadzeniu innowacyjnych rozwiązań w swoich gospodarstwach i jednocześnie wpłynie na rozwój obszarów wiejskich z terenu województwa zachodniopomorskiego.</t>
  </si>
  <si>
    <t>hodowcy krów mlecznych oraz kóz, jak również  doradcy i mieszkańcy obszarów wiejskich</t>
  </si>
  <si>
    <t>Możliwości rozwoju gospodarstw ekologicznych</t>
  </si>
  <si>
    <t xml:space="preserve">Celem operacji jest inicjowanie współdziałania pomiędzy potencjalnymi członkami grup operacyjnych (uczestnikami wyjazdu studyjnego), promocja korzyści wynikających ze współpracy i tworzenia partnerstw oraz zapoznanie uczestników szkolenia z możliwościami wsparcia w ramach działania "Współpraca" w ramach PROW 2014-2020. Cele szczegółowe realizacji priorytetu PROW i celów KSOW to:
1. Zapoznanie uczestników z koncepcją tworzenia grup operacyjnych i możliwościami wsparcia w ramach działania "Współpraca" PROW 2014-2020 - szkolenie.
2. Wizyta studyjna w biodynamicznym gospodarstwie ekologicznym o wielokierunkowym profilu.
3. Powstanie sieci kontaktów i transfer wiedzy fachowej pomiędzy uczestnikami w zakresie nowych kierunków rozwoju i innowacyjnych praktyk stosowanych w rolnictwie ekologicznym.
</t>
  </si>
  <si>
    <t>partnerzy SIR, rolnicy ekologiczni, doradcy rolni, przedstawiciele instytucji wspierających rolnictwo, osoby zainteresowane ww. tematyką - z terenu województwa zachodniopomorskiego</t>
  </si>
  <si>
    <t>Nowe spojrzenie na gospodarkę pasieczną</t>
  </si>
  <si>
    <t xml:space="preserve">Operacja ma posłużyć jako wsparcie pszczelarzy.  Pszczelarz innowator powinien orientować się w korzyściach płynących z programów wsparcia kierowanych do pszczelarzy. Celem organizacji konferencji jest wzmocnienie branży pszczelarskiej, odbudowa i powiększenie ilości rodzin pszczelich w naszym województwie  a także zwiększenie ilości zapylaczy mających kluczowe znaczenie w poziomie plonowania roślin uprawnych. Niezbędna jest identyfikacja problemów współczesnej gospodarki pasiecznej oraz produkcji miodu, a także próba  znalezienia innowacyjnych rozwiązań które mogłyby te problemy rozwiązać.
Najważniejszym aspektem będzie poinformowanie uczestników o możliwości tworzenia i funkcjonowania grup operacyjnych na rzecz innowacji oraz realizacji przez te grupy projektów, których  celem jest wyzwalanie innowacyjności i podwyższanie jakości, które sprosta aktualnym wymaganiom, a także będzie czynnikiem pozwalającym na osiąganie wyższych dochodów z gospodarstwa pasiecznego.
</t>
  </si>
  <si>
    <t>2 konferencje</t>
  </si>
  <si>
    <t>grupą docelową projektu będą pszczelarze, a także osoby zawodowo i hobbystycznie zajmujące się prowadzeniem pasiek o różnej skali produkcji z terenu województwa zachodniopomorskiego, osoby zainteresowane ww. tematyką pochodzące zwojewództwa zachodniopomorskiego, związki, stowarzyszenia, zrzeszenia oraz grupy producenckie pszczelarzy, przedstawiciele jednostek naukowych oraz doradcy</t>
  </si>
  <si>
    <t>Transfer najnowszych wyników doświadczeń w chowie i hodowli królików do gospodarstw rodzinnych</t>
  </si>
  <si>
    <t>Niewielki odsetek hodowców w województwie zachodniopomorskim zrzeszonych jest w różnych organizacjach np. Szczecińskim Związku Hodowców Gołębi Rasowych, Drobiu Ozdobnego i Królików, Środkowopomorskim Związku Hodowców Gołębi Rasowych i Drobnego Inwentarza w Koszalinie, Stargardzkie Stowarzyszenie Hodowców Gołębi i Drobnego Inwentarza czy też Okręgowym Związku Hodowców Zwierząt Futerkowych w Nowogardzie. Rozdrobnienie oraz samodzielne funkcjonowanie gospodarstw nie daje możliwości eksperymentowania oraz wprowadzania nowych rozwiązań w zakresie technologii produkcji, żywienia, reprodukcji czy warunków utrzymania zwierząt. Organizacja seminarium pozwoli na przedstawienie danej grupie możliwości tworzenia sieci współpracy partnerskiej, zasad tworzenia grup roboczych oraz możliwości pozyskiwania funduszy na opracowywanie, wdrażanie nowych lub znacznie udoskonalonych praktyk, procesów, technologii chowu i hodowli królików. Utworzenie grupy docelowej składającej się z naukowców, doradców mających bezpośredni kontakt z hodowcami oraz samych hodowców pozwoli na stworzenie partnerstw działających na rzecz realizacji innowacyjnych projektów.</t>
  </si>
  <si>
    <t>seminarium, wyjazd studyjny</t>
  </si>
  <si>
    <t xml:space="preserve">Grupa docelowa operacji składająca się z trzech kategorii podmiotów: przedstawicieli sektora naukowego, doradców i hodowców </t>
  </si>
  <si>
    <t xml:space="preserve">Wyjazd studyjny dla rolników, przedsiębiorców rolnych, doradców rolnych, partnerów SIR do Szwecji. Doświadczenia w tworzeniu i funkcjonowaniu grup operacyjnych </t>
  </si>
  <si>
    <t>Zapoznanie się  z funkcjonowaniem sieci  innowacji na rzecz rolnictwa w Szwecji  a także z  doświadczeniami z zakresu tworzenia grup operacyjnych oraz ich funkcjonowaniem jest działaniem na rzecz tworzenia międzynarodowej sieci kontaktów dla doradców i służb wspierających wdrażanie innowacji na obszarach wiejskich. Wyjazd studyjny umożliwi uczestnikom zapoznanie się z konkretnymi przykładami działania grup operacyjnych  SIR na terenie Szwecji) a także przyczyni się do poszerzenia bazy partnerów do współpracy.</t>
  </si>
  <si>
    <t xml:space="preserve">Rolnicy, przedsiębiorcy rolni, doradcy rolni, partnerzy SIR, naukowcy, doradcy rolni </t>
  </si>
  <si>
    <t>Poszukiwanie i przygotowanie potencjalnych członków grup operacyjnych w województwie łódzkim</t>
  </si>
  <si>
    <t>Identyfikacja i przygotowanie podmiotów województwa łódzkiego do powołania grupy na rzecz innowacji EPI w zakresie produkcji, przetwarzania, standaryzacji, promocji i efektywnego dostarczania do klientów/konsumentów żywności najwyższej jakości. Rozpoznanie i przygotowanie podmiotów odbędzie sie podczas warsztatów  aby  przygotować przedstawicieli podmiotów z sektora publicznego i prywatnego w zakresie innowacji i współpracy na rzecz produkcji żywności wysokiej jakości w województwie łódzkim, natomiast zacieśnienie spółpracy nastąpi podczas wyjazdu studyjnego.</t>
  </si>
  <si>
    <t>warsztaty (4), wyjazd studyjny</t>
  </si>
  <si>
    <t>przedstawiciele sektora publicznego, w tym jednostek samorządu terytorialnego, sektora prytatnego: rolnicy indywiduwalni i prowadzący gospodarstwa rolne oraz firmy przetwórcze i logistyczne, sektora nauki: politechniki, uniwersytety, szkoły wyższe oraz instytuty badawcze, organizacje pozarządowe województwa łódzkiego działające na rzecz rolnictwa i rozwoju wsi</t>
  </si>
  <si>
    <t>Piotr Korwin Kochanowski</t>
  </si>
  <si>
    <t>Jordanów 45, 95-060 Jordanów</t>
  </si>
  <si>
    <t>Współpraca przy rozwoju plantacji winorośli i upraw alternatywnych</t>
  </si>
  <si>
    <t>Informowanie i aktywizowanie podmiotów mogących tworzyć grupy operacyjne w ramach działania "Współpraca". Popularyzacja zakładania plantacji winorośli i innych alternetywnych upraw na terenie Małopolski oraz wprowadzania innowacyjnych rozwiązań w plantacjach juz istniejących, zwłaszcza na terenech podgórskich co pozwoli na rozwój zaniedbanych gospodarczo terenów województwa.</t>
  </si>
  <si>
    <t>wyjazd studyjny, konferencja, publikacja</t>
  </si>
  <si>
    <t>rolnicy, przedsiębiory rolni, przedstawiciele podmiotów świadczących usługi doradcze, przedstawiciele nauki, samorządów, organizacji pozarządowych</t>
  </si>
  <si>
    <t>Małopolskie Stowarzyszenie Doradztwa Rolniczego w Krakowie</t>
  </si>
  <si>
    <t>ul. Czysta 21, 31-121 Kraków</t>
  </si>
  <si>
    <t>liczba wydanych egzemplarzy publikacji</t>
  </si>
  <si>
    <t>Warmińsko-Mazurskie Forum Innowacji w rolnictwie i na obszarach wiejskich</t>
  </si>
  <si>
    <t xml:space="preserve">Stworzenie otwartej platformy umożliwiającej transfer wiedzy i przedstawienie dobrych praktyk nt. innowacyjnych rozwiązań w rolnictwie i na obszarach wiejskich. Ułatwienie poszukiwania partnerów do tworzenia i organizacji grup operacyjnych, które mogłyby zostać beneficjentami działania "Współpraca". </t>
  </si>
  <si>
    <t>seminarium, publikacja, cykl artykułów</t>
  </si>
  <si>
    <t xml:space="preserve">rolnicy, doradcy rolniczy, przedstawiciele świata nauki, przedstawiciele przedsiębiorców </t>
  </si>
  <si>
    <t>Warmińsko-Mazurska Izba Rolnicza</t>
  </si>
  <si>
    <t>ul. Lubelska 43 A, 10-410 Olsztyn</t>
  </si>
  <si>
    <t>rolnicy, doradcy rolniczy, przedstawiciele przedsiębiorców, producenci żywności, naukowcy</t>
  </si>
  <si>
    <t>rolnicy, producenci wołowiny, przedsiębiorcy, doradcy rolniczy i przedstawiciele świata nauki zainteresowani utworzeniem grupy operacyjnej z terenu woj. podlaskiego</t>
  </si>
  <si>
    <t>1-2</t>
  </si>
  <si>
    <t xml:space="preserve">rolnicy, doradcy, przedstawiciele LGD </t>
  </si>
  <si>
    <t>hodowcy, rolnicy indywidualni, pracownicy produkcji zwierzęcej, przedstawiciele instytucji naukowo-badawczych, uczniowie szkół rolniczych i studenci kierunków rolniczych, doradcy rolni</t>
  </si>
  <si>
    <t>2-dniowe spotkanie inicjujące</t>
  </si>
  <si>
    <t>forum</t>
  </si>
  <si>
    <t>Nazwa /tytuł operacji</t>
  </si>
  <si>
    <t>Grupa docelowe</t>
  </si>
  <si>
    <t>Harmonogram / termin realizacji 
(w ujęciu kwartalnym)</t>
  </si>
  <si>
    <t>Budżet brutto operacji (w zł)</t>
  </si>
  <si>
    <t>Koszty kwalifikowalne operacji (w zł)</t>
  </si>
  <si>
    <t>I, V</t>
  </si>
  <si>
    <t>1, 2, 3, 5</t>
  </si>
  <si>
    <t>Organizacja stoiska podczas targów AGROTRAVEL 2016</t>
  </si>
  <si>
    <t xml:space="preserve">Udział w targach to przede wszystkim szeroko rozumiana promocja obszarów wiejskich, agroturystyki w regionie łódzkim (z uwagi na turystyczny charakter ww. imprez targowych) oraz wymiana doświadczeń i nawiązywanie kontaktów handlowych. Jest to także szerzenie informacji o pozarolniczej działalności gospodarczej, możliwościach pozyskiwania środków z funduszy unijnych, a także projektach dotychczas zrealizowanych na obszarach wiejskich.
W ramach targów 2016 planowane jest uczestnictwo w projekcie sieciującym razem z SR KSOW Województwa Mazowieckiego. 
Projekt zakłada wspólną promocję turystyki wiejskiej centralnej Polski. Punktem wyjścia dla stworzenia takiego produktu turystycznego jest skupienie się na turystyce wiejskiej zlokalizowanej wzdłuż trasy kolejowej łączącej Łódź z Warszawą. 
Podstawą do promocji turystyki wiejskiej, agroturystyki oraz istniejących szlaków tury-stycznych będzie stworzona na potrzeby projektu broszura. </t>
  </si>
  <si>
    <t xml:space="preserve">organizacja stoiska Województwa Łódzkiego podczas targów AGROTRAVEL w Kielcach w 2016 roku </t>
  </si>
  <si>
    <t>liczba wystawców na targach</t>
  </si>
  <si>
    <t xml:space="preserve">osoby zainteresowane uprawianiem turystyki wiejskiej i agroturystyki; osoby odwiedzające targi Agro-travel; 
podwystawcy z terenu województwa łódzkiego, którzy będą mieli okazję do promocji swojej oferty turystycznej
</t>
  </si>
  <si>
    <t>Urząd Marszałkowski Województwa Łódzkiego</t>
  </si>
  <si>
    <t xml:space="preserve">90-051 Łódź, al. Piłsudskiego 8 </t>
  </si>
  <si>
    <t>1, 3, 5</t>
  </si>
  <si>
    <t>Organizacja i przeprowadzenie konkursu na najlepsze gospodarstwo agroturystyczne Złota Grusza</t>
  </si>
  <si>
    <t xml:space="preserve">Realizacja projektu podyktowana jest potrzebą promocji agroturystyki jako atrakcyjnej formy wypoczynku oraz jako jednego z czynników generujących możliwość pozyskiwania zysków z pozarolniczej pracy i generującego tworzenie pozarolniczych miejsc pracy. Jest to także wskazanie, na przykładzie dobrych praktyk, możliwości pozyskiwania środków unijnych na rozpoczęcie takiej działalności lub jej rozszerzenia. Działania promujące agroturystykę generują zwiększenie ruchu turystycznego na obszarach wiejskich, co pozytywnie wpływa na ich rozwój.
W rezultacie realizacji operacji zostanie przeprowadzony „Wojewódzki konkurs na najlepsze gospodarstwo agroturystyczne Złota Grusza”, dzięki któremu zostaną rozpowszechnione informacje:
• o agroturystyce, 
• o możliwościach aplikowania o środki unijne i dotacje na rozpoczęcie takiej działalności,
• o obiektach atrakcyjnych turystycznie, położonych w małych miejscowościach.
</t>
  </si>
  <si>
    <t xml:space="preserve">konkurs </t>
  </si>
  <si>
    <t>liczba uczestników konkursów</t>
  </si>
  <si>
    <t xml:space="preserve">mieszkańcy województwa łódzkiego prowadzący działalność agroturystyczną oraz osoby zainteresowane wypoczynkiem na wsi </t>
  </si>
  <si>
    <t>Dwudniowa konferencja naukowa pt. Gospodarowanie wiejską przestrzenią w skali lokalnej</t>
  </si>
  <si>
    <t>Celem konferencji jest poznanie czynników i mechanizmów wpływających na gospodarowanie wiejską przestrzenią w skali lokalnej. Celem konferencji jest pokazanie jak zmieniają się konkretne małe obszary w kraju jako specyficzne studia przypadku ukazujące przemiany na przykładach, zwłaszcza problemowych. Zasadniczym celem praktycznym jest stworzenie forum wymiany, transferu wiedzy pomiędzy podmiotami naukowymi na temat zestawu możliwych do określenia małych obszarów problemowych, ich charakteru, zestawu metod, którymi można je badać oraz dobrych praktyk badawczych w tym zakresie.</t>
  </si>
  <si>
    <t>liczba uczestników konferencji, spotkań, seminariów</t>
  </si>
  <si>
    <t>pracownicy naukowi uczelni wyższych oraz branżowych instytutów naukowych, a także praktycy zajmujący się gospodarowaniem zasobami terytorialnymi (35 uczestników)</t>
  </si>
  <si>
    <t>Polskie Towarzystwo Geograficzne Komisja Obszarów Wiejskich (z siedzibą w Łodzi)</t>
  </si>
  <si>
    <t>90-142 Łódź, ul. Kopcińskiego 31</t>
  </si>
  <si>
    <t>V</t>
  </si>
  <si>
    <t>VI</t>
  </si>
  <si>
    <t xml:space="preserve">Szkolenie pod nazwą "Gastronomia i florystyka szansą na własny biznes" dla mieszkańców Popowa Głowieńskiego i sąsiednich miejscowości </t>
  </si>
  <si>
    <t xml:space="preserve">Celem organizacji szkolenia jest aktywizacja mieszkańców, przyczynienie się do powstania nowych miejsc pracy, a także polepszenie zarządzania lokalnymi zasobami, przez które rozumie się w tym przypadku młode pokolenie zamieszkujące obszary objęte szkoleniem. Inicjatywa organizacji szkolenia zaktywizowała mieszkańców kilku miejscowości doprowadzając do podpisania umowy partnerskiej, czego skutkiem będzie podjęcie współpracy. </t>
  </si>
  <si>
    <t>dwudniowe szkolenie</t>
  </si>
  <si>
    <t>liczba uczestników szkoleń, warsztatów</t>
  </si>
  <si>
    <t>mieszkańcy Popowa i okolicznych miejscowości; osoby pracujące w rolnictwie, osoby bezrobotne, osoby zmuszone przez sytuację życiową do zatrudniania się przy pracach dorywczych, sezonowych oraz młodzież uczęszczająca do lokalnej szkoły, w tym uczennice gimnazjum, które niebawem znajdą się na rynku pracy (45 uczestników)</t>
  </si>
  <si>
    <t xml:space="preserve">Stowarzyszenie Ochotnicza Straż Pożarna w Popowie Głowieńskim </t>
  </si>
  <si>
    <t>95-015 Głowno, Popów Głowieński 36</t>
  </si>
  <si>
    <t>Konkurs Bezpieczne Gospodarstwo Rolne 2016 jako działanie promujące wykorzystanie funduszy europejskich w celu podniesienia jakości życia i bezpieczeństwa na wsi</t>
  </si>
  <si>
    <t>Głównym celem operacji jest promowanie wykorzystania funduszy europejskich poprzez pokazanie przykładów podnoszenia jakości życia na obszarach wiejskich i zwiększenia bezpieczeństwa pracy w rolnictwie. Dzięki audycji i broszurom rolnicy w sposób bezpośredni będą mogli zastosować nowe rozwiązania techniczne w produkcji rolniczej, które wpływają na ograniczenie wypadków przy pracy. Podczas konferencji uczestnicy zapoznają się z pomysłami rolników dotyczącymi dobrych praktyk przekładających się na ograniczenie liczby wypadków przy pracy rolniczej.</t>
  </si>
  <si>
    <t>konferencja, audycja telewizyjna, broszura</t>
  </si>
  <si>
    <t>rolnicy i ich rodziny, tj. osoby pracujące w gospodarstwach rolnych oraz osoby związane ze środowiskiem wiejskim z województwa łódzkiego</t>
  </si>
  <si>
    <t>III</t>
  </si>
  <si>
    <t>Kasa Rolniczego Ubezpieczenia Społecznego</t>
  </si>
  <si>
    <t>90-643 Łódź, ul. Żeligowskiego 32/34</t>
  </si>
  <si>
    <t>III, VI</t>
  </si>
  <si>
    <t>1, 2, 5</t>
  </si>
  <si>
    <t xml:space="preserve">Organizacja i realizacja wizyty studyjnej na terenie Warmii i Mazur dla mieszkańców LGD "Podkowa", szansą rozwoju przedsiębiorczości obszarów wiejskich </t>
  </si>
  <si>
    <t>Poprawa jakości życia mieszkańców obszaru LGD „Podkowa” poprzez wymianę wiedzy i informacji oraz promowanie inicjatyw oddolnych podczas udziału w wizycie studyjnej.</t>
  </si>
  <si>
    <t>wizyta studyjna</t>
  </si>
  <si>
    <t>liczba uczestników wyjazdów/wizyt studyjnych/wymian eksperckich</t>
  </si>
  <si>
    <t>lokalni liderzy z terenu działania LGD „Podkowa” w tym członkowie OSP, sołtysi, koła gospodyń wiejskich oraz przedstawiciele lokalnych stowarzyszeń, a także rolnicy i przedsiębiorcy (50 uczestników)</t>
  </si>
  <si>
    <t>Lokalna Grupa Działania "Podkowa"</t>
  </si>
  <si>
    <t>98-220 Zduńska Wola, Czechy 142</t>
  </si>
  <si>
    <t xml:space="preserve"> VI</t>
  </si>
  <si>
    <t>I, III</t>
  </si>
  <si>
    <t xml:space="preserve">MIĘDZYNARODOWA KONFERENCJA ZARZĄDZANIA PRODUKCJĄ I OPAKOWAŃ Zarządzanie i Bezpieczeństwo w Łańcuchu Żywnościowym 21-22.11.2016 r. </t>
  </si>
  <si>
    <t>Zgromadzenie wśród uczestników konferencji zarówno wśród słuchaczy jak i prelegentów jak największej liczby osób związanych z rozwojem obszarów wiejskich, takich jak rolnicy, przedstawiciele ośrodków doradztwa rolniczego i jednostek urzędowych. Ujęcie w programie konferencji wystąpień tematycznie związanych z polityką rozwoju obszarów wiejskich i wsparciem finansowym oraz wydanie publikacji konferencyjnej zawierającej artykuły z zakresu określonego tematu.</t>
  </si>
  <si>
    <t>uczestnicy łańcucha żywnościowego: producenci pierwotni i rolni przetwórcy, firmy obsługujące procesy logistyczne – magazynowanie, dystrybucja, sprzedaż wyrobów spożywczych, producenci opakowań do żywności, przedstawiciele urzędów, ośrodków doradztwa rolniczego i innych podmiotów zajmujących się stroną prawno-organizacyjną funkcjonowania łańcucha żywnościowego przedstawiciele uczelni wyższych specjalizujących się w problematyce konferencji z kraju i zagranicy (100 uczestników)</t>
  </si>
  <si>
    <t xml:space="preserve">Politechnika Łódzka Katedra Zarządzania Produkcją i Logistyki </t>
  </si>
  <si>
    <t>90-924 Łódź, ul. Wólczańska 215</t>
  </si>
  <si>
    <t>Szkolenie i warsztaty z regionalizmu sposobem na przeciwdziałanie wykluczeniu społecznemu</t>
  </si>
  <si>
    <t xml:space="preserve">Celem operacji jest przeciwdziałanie wykluczeniu społecznemu poprzez wyedukowanie dzieci w temacie regionalizmu, kultywowaniu tradycji ludowych, poczucia tożsamości kulturowej, a także przedsiębiorczości opartej na lokalnych wartościach. </t>
  </si>
  <si>
    <t xml:space="preserve">dwa jednodniowe szkolenia wyjazdowe </t>
  </si>
  <si>
    <t xml:space="preserve">dzieci w wieku 5-8 lat – uczniowie zerówki oraz klas 1-3 z Zespołu Szkół w Popowie Głowieńskim, jednocześnie młodzi mieszkańcy Popowa Głowieńskiego oraz okolicznych miejscowości (65 uczestników)
</t>
  </si>
  <si>
    <t>Koło Gospodyń Wiejskich w Popowie Głowieńskim</t>
  </si>
  <si>
    <t xml:space="preserve">95-015 Głowno, Popów Głowieński </t>
  </si>
  <si>
    <t>" XXIV Wojewódzka Olimpiada Wiedzy o Wiejskim Gospodarstwie Domowym."</t>
  </si>
  <si>
    <t xml:space="preserve">Celem operacji jest propagowanie zasad bezpieczeństwa i higieny pracy w rolnictwie.
Olimpiada jest również metodą poszerzenia wiedzy na tematy związane z prawno- ekonomicznym prowadzeniem gospodarstwa domowego. 
</t>
  </si>
  <si>
    <t>mieszkańcy województwa łódzkiego (bez ograniczeń wiekowych), którzy dokonają zgłoszenia udziału w „Olimpiadzie”</t>
  </si>
  <si>
    <t xml:space="preserve">Łódzki Ośrodek Doradztwa Rolniczego z siedzibą w Bratoszewicach </t>
  </si>
  <si>
    <t>95-011 Bratoszewice, ul. Nowości 32</t>
  </si>
  <si>
    <t>Szkolenie dla przedstawicieli kół gospodyń wiejskich z województwa łódzkiego</t>
  </si>
  <si>
    <t xml:space="preserve">Celem szkolenia jest aktywizacja mieszkańców obszarów wiejskich i poprawa jakości ich życia oraz rozwijanie przedsiębiorczości i kreatywności kobiet należących do kół gospodyń wiejskich. </t>
  </si>
  <si>
    <t>trzydniowe szkolenie</t>
  </si>
  <si>
    <t>mieszkanki obszarów wiejskich województwa łódzkiego należące do kół gospodyń wiejskich (50 uczestników)</t>
  </si>
  <si>
    <t xml:space="preserve">Izba Rolnicza Województwa Łódzkiego </t>
  </si>
  <si>
    <t>91-420 Łódź, ul. Północna 27/29</t>
  </si>
  <si>
    <t>1, 2, 3, 4</t>
  </si>
  <si>
    <t xml:space="preserve">XXIV Wojewódzka Olimpiada Wiedzy Rolniczej </t>
  </si>
  <si>
    <t xml:space="preserve">Celem organizowanej Olimpiady jest zwrócenie uwagi producentów rolnych i uczniów szkół rolniczych na: zasady dobrej praktyki rolniczej, integrowaną ochronę roślin , propagowanie standardów jakości w produkcji rolnej, prawidłowe użytkowanie gruntów, ochronę środowiska przed zanieczyszczeniami wynikającymi z prowadzonej w gospodarstwie rolnym działalności, odnawialne źródła energii, wpływ zmian klimatycznych na rolnictwo, wzajemne oddziaływanie rolnictwa i środowiska, wytwarzanie produktów rolniczych w sposób nie zagrażający zdrowiu ludzi i zwierząt oraz zdrowotności roślin, zapewnienie warunków dobrostanu zwierząt, tworzenie grup producentów rolnych. Ponadto celem konkursu jest podkreślenie wagi stosowania zasad bezpieczeństwa i higieny pracy w rolnictwie oraz edukacja związana z promocją działań Unii Europejskiej dotyczących rolnictwa (PROW 2014-2020). </t>
  </si>
  <si>
    <t xml:space="preserve">producenci rolni – mieszkańcy obszarów wiejskich i uczniowie szkół rolniczych z woj. łódzkiego, spełniający następujące warunki:
• nie ukończyli 40 roku życia (tj. urodzeni w 1976 r. i później)
• ukończyli szkołę podstawową, gimnazjum, zawodową bądź średnią
• ukończyli szkołę wyższą o kierunku innym niż rolniczy/studia pokrewne przyrodnicze.
</t>
  </si>
  <si>
    <t>Seminarium pn. "Mała Retencja Duża Sprawa - kampania na rzecz poprawy małej retencji na obszarach wiejskich"</t>
  </si>
  <si>
    <t>Seminarium pn. „Mała Retencja  Duża Sprawa - kampania na rzecz poprawy małej retencji na obszarach wiejskich” ma na celu przybliżenie innowacyjnych metod zapobiegania zmianom klimatu. Transfer  wiedzy oraz przedstawienie wyników badań instytucji naukowych, przedstawienie roli i znaczenia małej retencji dla jakości życia i środowiska na obszarach wiejskich, przeciwdziałanie zmianom klimatu, dobre praktyki na obszarach wiejskich z zakresu małej retencji i ochrony wód przed zanieczyszczeniami , środowiskowe aspekty małych elektrowni wodnych w łódzkim, ochrona wód w programach rolnośrodowiskowych . Panel dyskusyjny przedstawicieli różnych środowisk nad możliwościami praktycznego wdrożenia działań z zakresu małej retencji oraz uwzględnienie ich w politykach publicznych poziomu lokalnego i wojewódzkiego w latach 2014-2020</t>
  </si>
  <si>
    <t>seminarium, w ramach którego odbędą się 3 jednodniowe szkolenia</t>
  </si>
  <si>
    <t>przedstawiciele samorządów, instytucji zajmujących się gospodarowaniem wodą, lokalnych organizacji, mieszkańców wiejskich, rolników indywidualnych i  uczniów szkół rolniczych, specjaliści ŁODR (150 uczestników)</t>
  </si>
  <si>
    <t>"Forum Liderów Obszarów Wiejskich"</t>
  </si>
  <si>
    <t>Głównym celem operacji jest aktywizacja młodych ludzi z obszarów wiejskich do podjęcia aktywności w miejscu zamieszkania - Rozwój potencjału społecznego na terenie województwa poprzez podniesienie kompetencji młodych ludzi. Celem organizowanego Forum jest umożliwienie włączenia społecznego młodzieży poprzez realizację programu spotkania dotyczącego: rynku pracy i rozwoju przedsiębiorczości na wsi, nowoczesnego rolnictwa oraz aktywności lokalnej.</t>
  </si>
  <si>
    <t>2-dniowe spotkanie</t>
  </si>
  <si>
    <t xml:space="preserve">młodzież w wieku 16-35 lat, studenci, uczniowie szkół rolniczych, młodzi rolnicy, członkowie organizacji pozarządowych, osoby pracujące z młodzieżą, przedstawiciele jednostek samorządu terytorialnego itp. (80 uczestników)
</t>
  </si>
  <si>
    <t xml:space="preserve">Związek Młodzieży Wiejskiej </t>
  </si>
  <si>
    <t>90-130 Łódź, ul. Narutowicza 59</t>
  </si>
  <si>
    <t>I, VI</t>
  </si>
  <si>
    <t>VIII Konkurs Wiedzy o Bezpieczeństwie Pracy w Rolnictwie dla uczniów kształcących się w zawodach rolniczych w szkołach ponadgimnazjalnych województwa łódzkiego</t>
  </si>
  <si>
    <t xml:space="preserve">Celem konkursu jest:
1.Popularyzowanie wśród młodzieży szkół rolniczych znajomości zagrożeń i zasad
   bezpiecznej pracy w rolnictwie,
2.Kształtowanie umiejętności praktycznego zastosowania wiedzy z zakresu
   ergonomii oraz bezpieczeństwa i higieny pracy oraz ułatwianie
   transferu wiedzy i innowacji w rolnictwie i leśnictwie oraz na obszarach wiejskich,
3.Szerzenie idei bezpiecznej pracy wśród przyszłych młodych rolników a za ich
   pośrednictwem  aktywizowanie  mieszkańców wsi na rzecz podejmowania inicjatyw
   w zakresie rozwoju obszarów wiejskich, w tym kreowania bezpiecznych miejsc 
   pracy na terenach wiejskich,
4.Promowanie najlepszych uczniów oraz szkół rolniczych w środowisku wiejskim i
    oświatowym,
5.Rozwijanie zainteresowań uczniów i zwiększenie ich udziału we wdrażaniu inicjatyw
   na rzecz rozwoju obszarów wiejskich.
</t>
  </si>
  <si>
    <t xml:space="preserve">uczniowie szkół ponadgimnazjalnych z terenu województwa łódzkiego kształcących się w zawodach rolniczych
</t>
  </si>
  <si>
    <t xml:space="preserve">Pszczoły jako jeden element kształtujący rolnictwo ekologiczne </t>
  </si>
  <si>
    <t>Celem operacji jest promocja rozwoju i zakładania pasiek pszczelich, a tym samym powstanie nowych miejsc pracy na terenie wiejskim poprzez promocję aktywności zawodowej.  Głównym założeniem projektu jest przekazanie wiedzy i niezbędnych informacji teoretycznych i praktycznych osobom, które z własnej inicjatywy chciałby podjąć działalność w zakresie założenia i prowadzenia pasieki pszczelej.</t>
  </si>
  <si>
    <t>szkolenia (dwa trzydniowe  szkolenia na terenie 5 powiatów)</t>
  </si>
  <si>
    <t xml:space="preserve">Grupa docelowa to (kryteria obligatoryjne spełniane łącznie):
- osoby w wieku powyżej 18 lat,
- zamieszkujące na terenie wiejskim, w woj. łódzkiego, w powiatach radomszczański, bełchatowski, pajęczański, wieluński, wieruszowski (zgodnie z rozumieniem przepisów Kodeksu Cywilnego),
- posiadające na własność bądź dzierżawione m.in. 1 ha gruntów rolnych.
Oraz spełnia minimum jeden z poniższych warunków
- pszczelarze, którzy posiadają mniej niż 5 uli 
- pszczelarze, którzy nie osiągnęli wieku 30 lat 
- osoby, które nie są pszczelarzami ale chcą założyć pasiekę (150 uczestników)
</t>
  </si>
  <si>
    <t>Fundacja EKOOSTOJA</t>
  </si>
  <si>
    <t>97-540 Pławno, ul. Plac Wolności 26</t>
  </si>
  <si>
    <t>rolnicy z województwa łódzkiego zainteresowani rolnictwem ekologicznym (150 uczestników)</t>
  </si>
  <si>
    <t>Szkolenie  "Rolnictwo ekologiczne w województwie łódzkim - perspektywy rozwoju"</t>
  </si>
  <si>
    <t xml:space="preserve">Celem szkolenia jest zachęcenie rolników do upraw ekologicznych w województwie łódzkim oraz przekazanie perspektyw rozwoju dla obecnych rolników ekologicznych . </t>
  </si>
  <si>
    <t>Wojewódzka Olimpiada Wiedzy o Ekologii i Ochronie Środowiska</t>
  </si>
  <si>
    <t>Celem organizowanej obecnej edycji Olimpiady jest m. in.: wdrażanie i upowszechnianie zasad zwykłej dobrej praktyki rolniczej, wdrażanie wymagań zasady wzajemnej zgodności dla gospodarstw rolnych, propagowanie ekologicznych metod produkcji, programów rolnośrodowiskowych, poprawa stanu świadomości ekologicznej, dotycząca odnawialnych źródeł energii oraz działalności rolnośrodowiskowej, zwrócenie uwagi na wzajemne oddziaływanie rolnictwa i środowiska wśród producentów rolnych, mieszkańców terenów wiejskich oraz uczniów szkół rolniczych. Ponadto celem konkursu jest edukacja związana z promocją działań Unii Europejskiej tj. zapoznanie się z działaniami Planu Rozwoju Obszarów Wiejskich (PROW) na lata 2014-2020.</t>
  </si>
  <si>
    <t>rolnicy indywidualni, uczniowie szkół rolniczych - bez ograniczeń wiekowych-  z terenu woj. łódzkiego</t>
  </si>
  <si>
    <t xml:space="preserve"> V</t>
  </si>
  <si>
    <t>Folklor regionu sieradzkiego, łowickiego i opoczyńskiego - tradycje i zwyczaje</t>
  </si>
  <si>
    <t xml:space="preserve">    Głównym celem projektu jest promocja zrównoważonego rozwoju obszarów wiejskich. Różnorodność kulturowa i przyrodnicza polskiej wsi powinna być traktowana jako szczególna wartość, godna zachowania i pielęgnacji. Działania projektu pozwolą na promocję, ochronę i pielęgnowanie dziedzictwa kultury ludowej oraz kultywowanie i propagowanie tradycji, a także kultury ludowej województwa łódzkiego. Dzięki realizacji zadania młodzi ludzie będą mieli możliwość zetknięcia się z autentycznymi twórcami i artystami ludowymi, co zainspiruje ich do aktywnej działalności na rzecz kultury ludowej. </t>
  </si>
  <si>
    <t>jednodniowa impreza plenerowa</t>
  </si>
  <si>
    <t>liczba uczestników festiwalu</t>
  </si>
  <si>
    <t xml:space="preserve">bezpośrednimi odbiorcami Festiwalu Kultury Ludowej będą członkowie zespołów ludowych prezentujący kulturę ludową poszczególnych regionów: sieradzkiego, łowickiego i opoczyńskiego; zespoły wytypowane zostaną we współpracy z jednostkami samorządu terytorialnego; zaplanowano udział trzech zespołów z każdego regionu, łącznie dziewięć zespołów po ok. 20 członków (łącznie ok. 180 osób) </t>
  </si>
  <si>
    <t>Fundacja "Inicjatywy Powiatu Poddębickiego"</t>
  </si>
  <si>
    <t>99-200 Poddębice, ul. Łęczycka 16</t>
  </si>
  <si>
    <t>Konkurs na najlepsze gospodarstwo ekologiczne 2016 r.</t>
  </si>
  <si>
    <t xml:space="preserve">Celem konkursu jest identyfikacja i szerzenie  praktyk w zakresie zrównoważonego rozwoju obszarów wiejskich poprzez promocję rolnictwa ekologicznego, wdrażanie takich rozwiązań w gospodarstwach a także rozpowszechnienie wiedzy z zakresu rolnictwa ekologicznego. Ponadto celem konkursu jest transfer wiedzy o sposobach prowadzenia gospodarstwa ekologicznego. W ramach konkursu promowane będą rozwiązania zmierzające zarówno do wzrostu sprzedaży produktów rolnictwa ekologicznego jak też mające na celu wprowadzenie rozwiązań przyjaznych środowisku. </t>
  </si>
  <si>
    <t>producenci ekologiczni prowadzący gospodarstwa zgodnie z wymogami produkcji ekologicznej; laureaci będą wybrani z gospodarstw ekologicznych znajdujących się na terenie województwa łódzkiego</t>
  </si>
  <si>
    <t>Regionalny Turniej Sołectw</t>
  </si>
  <si>
    <t>Głównym celem jest aktywizacja i integracja mieszkańców społeczności lokalnej a jednocześnie zachęcenie do udziału w imprezach gminnych i regionalnych.</t>
  </si>
  <si>
    <t xml:space="preserve">jednodniowa impreza </t>
  </si>
  <si>
    <t xml:space="preserve">mieszkańcy sołectw z terenu województwa łódzkiego </t>
  </si>
  <si>
    <t xml:space="preserve">Miejsko - Gminny Ośrodek Kultury </t>
  </si>
  <si>
    <t>98-240 Szadek, Widawska 16</t>
  </si>
  <si>
    <t>Leader w teorii i praktyce</t>
  </si>
  <si>
    <t xml:space="preserve">podniesienie kompetencji lokalnych grup działania w zakresie wykonywanych przez nie zadań, związanych z realizacją lokalnych strategii rozwoju szczególności doradztwa na rzecz wnioskodawców i oceną operacji ,  
</t>
  </si>
  <si>
    <t xml:space="preserve">przedstawiciele LGD z terenu województwa łódzkiego </t>
  </si>
  <si>
    <t>Al. Piłsudskiego 8, 90-051 Łódź</t>
  </si>
  <si>
    <t xml:space="preserve">Organizacja wizyty studyjnej na terenie UE dot. rozwoju przedsiębiorczości na terenach wiejskich 
</t>
  </si>
  <si>
    <t xml:space="preserve">stworzenie możliwości współpracy 
i wymiany doświadczeń dla wszystkich instytucji działających na rzecz rozwoju obszarów wiejskich na poziomie lokalnym, regionalnym </t>
  </si>
  <si>
    <t>przedstawiciele LGD z terenu województwa łódzkiego,   oraz instytucji zaangażowanych w rozwój przedsiębiorczości na obszarach wiejskich</t>
  </si>
  <si>
    <t xml:space="preserve">Społeczny wymiar innowacyjności na obszarach wiejskich </t>
  </si>
  <si>
    <t>Interdyscyplinarne wyjaśnienie znaczenia wdrażania różnego rodzaju innowacji na wsi, ich uwarunkowań i konsekwencji dla jej rozwoju. Cele szczegółowe obejmują następującą problematykę: określenia teoretycznych i metodologicznych podstaw pojęcia innowacji  i wskazanie  specyfiki ich poszczególnych rodzajów na obszarach wiejskich; określenie mechanizmów (uwarunkowania, procesy, efekty) w zakresie tworzenia, wprowadzania innowacji  na wsi; wskazanie lokalnych działań społecznych i partycypacyjnych na rzecz tworzenia innowacji.</t>
  </si>
  <si>
    <t>pracownicy naukowi uczelni wyższych oraz branżowych instytutów naukowych, a także praktycy zajmujący się promowaniem i wprowadzaniem innowacji na wsi.</t>
  </si>
  <si>
    <t>Targi AGROTRAVEL 2017</t>
  </si>
  <si>
    <t>poszerzanie świadomości turystów o możliwości spędzania czasu na terenach wiejskich i w obiektach agroturystycznych oraz stworzenie platformy do wymiany myśli, wiedzy i dobrych praktyk z zakresu turystyki wiejskiej i agroturystyki dla wszystkich interesariuszy, uczestników i realizatorów działań służących rozwojowi tej gałęzi gospodarki</t>
  </si>
  <si>
    <t>targi</t>
  </si>
  <si>
    <t>liczba targów, wystaw, jarmarków, festynów, dożynek</t>
  </si>
  <si>
    <t xml:space="preserve">osoby, wystawcy, partnerzy KSOW zainteresowane turystyką wiejską i agroturystyką; osoby odwiedzające targi Agrotravel; 
podwystawcy z terenu województwa łódzkiego, którzy będą mieli okazję do promocji swojej oferty turystycznej
</t>
  </si>
  <si>
    <t xml:space="preserve">Konkurs na najlepsze gospodarstwo agroturystyczne Złota Grusza </t>
  </si>
  <si>
    <t>aktywizacja mieszkańców obszarów wiejskich na rzecz podejmowania aktywności związanych z promowaniem i rozwojem agroturystyki</t>
  </si>
  <si>
    <t>konkurs</t>
  </si>
  <si>
    <t>liczba konkursów</t>
  </si>
  <si>
    <t>Współczesne przemiany krajobrazu wsi</t>
  </si>
  <si>
    <t xml:space="preserve">Operacja obejmuje zorganizowanie wyjazdu studyjnego, który będzie sposobnością do wymiany interdyscyplinarnej wiedzy i doświadczeń w zakresie przemian strukturalnych i funkcjonalnych obszarów wiejskich. Głównym celem wyjazdu jest poznanie i przedyskutowanie na przykładach z województwa łódzkiego przyczyn, przebiegu i konsekwencji – negatywnych i pozytywnych – współczesnych przemian krajobrazowych, a także wskazanie nowych możliwości rozwoju lokalnego związanych z zachodzącymi zmianami.
Tematem operacji jest upowszechnianie wiedzy w zakresie planowania rozwoju lokalnego z uwzględnieniem potencjału ekonomicznego, społecznego i środowiskowego danego obszaru.
</t>
  </si>
  <si>
    <t>przedstawiciele środowisk naukowych z dziedziny geografii, gospodarki przestrzennej, geoekologii, biologii, architektury krajobrazu oraz praktycy działający w instytucjach związanych z planowaniem przestrzennym i ochroną walorów przyrodniczych i kulturowych parków krajobrazowych</t>
  </si>
  <si>
    <t>Katedra Geografii Fizycznej Uniwersytetu Łódzkiego</t>
  </si>
  <si>
    <t>90-139 Łódź,          ul. Narutowicza 88</t>
  </si>
  <si>
    <t>Wizyta studyjna dla mieszkańców LGD "Podkowa" w Krajnie Złotowskiej</t>
  </si>
  <si>
    <t>Operacja obejmuje zorganizowanie 3-dniowej wizyty studyjnej w Krajnie Złotowskiej (województwo wielkopolskie). Celem operacji jest poprawa jakości życia mieszkańców obszaru LGD „Podkowa”, wymiana wiedzy i informacji oraz promowanie inicjatyw oddolnych poprzez udział w wizycie studyjnej. Tematem operacji jest aktywizacja mieszkańców obszarów wiejskich w celu tworzenia partnerstw na rzecz realizacji projektów nakierowanych na rozwój tych obszarów, w skład których wchodzą przedstawiciele sektora publicznego, sektora prywatnego oraz organizacji pozarządowych.</t>
  </si>
  <si>
    <t>przedstawiciele lokalnych stowarzyszeń, kół gospodyń wiejskich, ochotniczych straży pożarnych, sołtysi, lokalni liderzy, mieszkańcy obszaru LGD „Podkowa”</t>
  </si>
  <si>
    <t xml:space="preserve">98-220 Zduńska Wola, Czechy 142 </t>
  </si>
  <si>
    <t xml:space="preserve">liczba szkoleń, warsztatów </t>
  </si>
  <si>
    <t>rolnicy, sołtysi, społecznicy, członkowie KGW z województwa łódzkiego</t>
  </si>
  <si>
    <t>Izba Rolnicza Województwa Łódzkiego</t>
  </si>
  <si>
    <t>91-420 Łódź,         ul. Północna 27/29</t>
  </si>
  <si>
    <t xml:space="preserve">liczba uczestników szkoleń, warsztatów </t>
  </si>
  <si>
    <t>Piknik Truskawkowy</t>
  </si>
  <si>
    <t>Operacja obejmuje zorganizowanie imprezy plenerowej i konferencji podczas niej. Celem organizacji operacji jest zwiększenie świadomości społeczeństwa o polityce rozwoju obszarów wiejskich i możliwym do uzyskania wsparciu finansowym, wymiana doświadczeń oraz zdobytych praktyk związanych z pozyskiwaniem zewnętrznych środków finansowych, uprawą i pielęgnacją truskawek (gmina Buczek zwana jest zagłębiem truskawkowym), promocją oferty producentów/hodowców/plantatorów lokalnych i regionalnych, zwiększenie świadomości społeczeństwa na temat bogatej historii regionu opartej na tożsamości kultury ludowej.
Operacja dotyczy tematów:
• wspieranie rozwoju przedsiębiorczości na obszarach wiejskich przez podnoszenie poziomu wiedzy i umiejętności w obszarze małego przetwórstwa lokalnego lub w obszarze rozwoju zielonej gospodarki, w tym tworzenie nowych miejsc pracy,
• promocja jakości życia na wsi lub promocja wsi jako miejsca do życia i rozwoju zawodowego,
• upowszechnianie wiedzy w zakresie planowania rozwoju lokalnego z uwzględnieniem potencjału ekonomicznego, społecznego i środowiskowego danego obszaru.</t>
  </si>
  <si>
    <t>konferencja, impreza plenerowa</t>
  </si>
  <si>
    <t>liczba konferencji,       spotkań, seminariów</t>
  </si>
  <si>
    <t>rolnicy, plantatorzy, producenci truskawek, przedsiębiorcy, koła gospodyń wiejskich, władze lokalne i regionalne, sołtysi, radni z województwa łódzkiego</t>
  </si>
  <si>
    <t>Gmina Buczek</t>
  </si>
  <si>
    <t>98-113 Buczek,    ul. Główna 20</t>
  </si>
  <si>
    <t>Wojewódzkie Święto Chrzanu</t>
  </si>
  <si>
    <t>Operacja obejmuje zorganizowanie imprezy plenerowej pod nazwą Wojewódzkie Święto Chrzanu. Celem operacji jest między innymi promocja produktów tradycyjnych regionu, szczególnie nadwarciańskiego chrzanu, co pomoże w aktywizacji społeczeństwa, pozwoli na większe utożsamianie się z regionem, poszerzy wiedzę młodszej części społeczności lokalnej i regionalnej województwa łódzkiego na temat tradycji lokalnych, a przede wszystkim przyczyni się do upowszechniania wśród mieszkańców informacji na temat pozyskiwania dodatkowych źródeł dochodu, a także wykorzystania środków unijnych na realizację projektów w ramach Programu Rozwoju Obszarów Wiejskich na lata 2014-2020. Poprzez podniesienie świadomości społeczeństwa nastąpi rozwój obszarów wiejskich.
Operacja dotyczy tematów:
• wspieranie rozwoju przedsiębiorczości na obszarach wiejskich przez podnoszenie poziomu wiedzy i umiejętności w obszarze małego przetwórstwa lokalnego lub w obszarze rozwoju zielonej gospodarki, w tym tworzenie nowych miejsc pracy,
• promocja jakości życia na wsi lub promocja wsi jako miejsca do życia i rozwoju zawodowego.</t>
  </si>
  <si>
    <t>semianarium, impreza plenerowa</t>
  </si>
  <si>
    <t>mieszkańcy województwa łódzkiego</t>
  </si>
  <si>
    <t>Gminny Ośrodek Kultury w Osjakowie</t>
  </si>
  <si>
    <t>98-320 Osjaków, ul. Wieluńska 26</t>
  </si>
  <si>
    <t>Regionalne Święto Rolników w Powiecie Poddębicki</t>
  </si>
  <si>
    <t>Zakres operacji obejmuje zorganizowanie jednodniowej imprezy plenerowej, podczas której zorganizowane zostaną Jarmark Tradycji i Kultury Ludowej, Przegląd Folklorystyczny oraz punkty konsultacyjne. Zwiększenia świadomości mieszkańców obszarów wiejskich na temat możliwości wsparcia i kierunków rozwoju wsi w ramach Programu Rozwoju Obszarów Wiejskich, o czym mówi jeden z celów KSOW oraz do poprawy jakości życia mieszkańców obszarów wiejskich, a także zapewnienia ochrony i zachowania dziedzictwa kulturowego regionu sieradzkiego, łęczyckiego i łowickiego.
Głównym celem przedsięwzięcia jest poprawa jakości życia mieszkańców obszarów wiejskich poprzez świadome podejście do możliwych form wsparcia i kierunków rozwoju wsi w ramach Programu Rozwoju Obszarów Wiejskich na lata 2014-2020. Operacja dotyczy tematów:
• promocja jakości życia na wsi lub promocja wsi jako miejsca do życia i rozwoju zawodowego, 
• upowszechnianie wiedzy w zakresie planowania rozwoju lokalnego z uwzględnieniem potencjału ekonomicznego, społecznego i środowiskowego danego obszaru.</t>
  </si>
  <si>
    <t>szkolenie,impreza pleneowa</t>
  </si>
  <si>
    <t>Powiat Poddębicki</t>
  </si>
  <si>
    <t>Szkolenie - Rozwój przedsiębiorczości na obszarach wiejskich województwa łódzkiego</t>
  </si>
  <si>
    <t>Zakres operacji obejmuje zorganizowanie szkolenia połączonego z wyjazdem studyjnym. Celem szkolenia jest aktywizacja mieszkańców wsi na rzecz podejmowania inicjatyw służących włączeniu społecznemu kobiet oraz młodzieży poprzez tworzenie przez nich przedsiębiorstw.
Operacja dotyczy tematów:
• aktywizacja mieszkańców obszarów wiejskich w celu tworzenia partnerstw na rzecz realizacji projektów nakierowanych na rozwój tych obszarów, w skład których wchodzą przedstawiciele sektora publicznego, sektora prywatnego oraz organizacji pozarządowych,
• wspieranie rozwoju przedsiębiorczości na obszarach wiejskich przez podnoszenie poziomu wiedzy i umiejętności w obszarach innych niż wskazane w pkt. 4.7</t>
  </si>
  <si>
    <t>mieszkańcy województwa łódzkiego, w tym połowa uczestników nie przekroczy 35 roku życia</t>
  </si>
  <si>
    <t>91-420 Łódź,          ul. Północna 27/29</t>
  </si>
  <si>
    <t>Pszczoły i Pszczelarstwo szansą na rozwój ekologicznego rolnictwa</t>
  </si>
  <si>
    <t>Operacja obejmuje zorganizowanie szkoleń, w ramach których grupy szkoleniowe zostaną podzielone na podstawowe i zaawansowane. Struktura: 5 grup podstawowych, 5 grup zaawansowanych. Głównym założeniem projektu jest przekazanie wiedzy i niezbędnych informacji teoretycznych i praktycznych osobom, które w sposób bezpośredni i pośredni mają wpływ na ochronę pszczół i innych zapylaczy, w tym również podstawowa wiedza z zakresu opieki nad pszczołami w formie gospodarki pasiecznej. Celem operacji jest aktywizacja obywateli w zakresie pszczelarskiej edukacji ekologicznej oraz działań na rzecz zrównoważonego rozwoju poprzez rozpowszechnienie informacji z zakresu ochrony owadów zapylających.
Operacja dotyczy tematów:
• upowszechnianie wiedzy w zakresie systemów jakości żywności, o których mowa w art. 16 ust. 1 lit. a lub b rozporządzenia nr 1305/2013,
• upowszechnianie wiedzy w zakresie optymalizacji wykorzystywania przez mieszkańców obszarów wiejskich zasobów środowiska naturalnego,
• upowszechnianie wiedzy w zakresie dotyczącym zachowania różnorodności genetycznej roślin lub zwierząt.</t>
  </si>
  <si>
    <t>liczba szkoleń, warsztatów</t>
  </si>
  <si>
    <t>osoby w wieku powyżej 18 lat, zamieszkujące w województwie łódzkim, w powiatach radomszczańskim, bełchatowskim, pajęczańskim, piotrkowskim w szczególności na terenach wiejskich</t>
  </si>
  <si>
    <t>97-540 Pławno, Plac Wolności 26</t>
  </si>
  <si>
    <t>XXV Wojewódzka Olimpiada Wiedzy Rolniczej 2017 r.</t>
  </si>
  <si>
    <t>Operacja obejmuje zorganizowanie dwuetapowej olimpiady, która pozwoli uczestnikom na zdobycie informacji, które staną się przydatne przy podejmowaniu przedsięwzięć rozwijających gospodarstwo rolne, jak również przybliży stan rolnictwa i jego uwarunkowań na terenie województwa łódzkiego. Celem organizowanej olimpiady jest podniesienie poziomu wiedzy uczestników tj. uczniów szkół rolniczych oraz rolników z terenu województwa łódzkiego oraz zwrócenie uwagi producentów rolnych i uczniów szkół rolniczych na zrównoważony rozwój obszarów wiejskich, przejawiający się w wielu aspektach współczesnego rolnictwa. Operacja dotyczy tematów:
• upowszechnianie wiedzy w zakresie systemów jakości żywności, o których mowa w art. 16 ust. 1 lit. a lub b rozporządzenia nr 1305/2013,
• upowszechnianie wiedzy w zakresie optymalizacji wykorzystywania przez mieszkańców obszarów wiejskich zasobów środowiska naturalnego,
• upowszechnianie wiedzy w zakresie dotyczącym zachowania różnorodności genetycznej roślin lub zwierząt.</t>
  </si>
  <si>
    <t>producenci rolni, mieszkańcy obszarów wiejskich i uczniowie szkół rolniczych z województwa łódzkiego</t>
  </si>
  <si>
    <t>Łódzki Ośrodek Doradztwa Rolniczego zs. w Bratoszewicach</t>
  </si>
  <si>
    <t>95-011 Bratoszewice,        ul. Nowości 32</t>
  </si>
  <si>
    <t>Konkurs na najlepsze gospodarstwo ekologiczne</t>
  </si>
  <si>
    <t xml:space="preserve">Operacja obejmuje zrealizowanie konkursu, który jest działaniem cyklicznym i przyczynia się do kształtowania świadomości proekologicznej rolników, co może prowadzić do poprawy jakości wytwarzanej żywności. Celem jest popularyzacja rolnictwa ekologicznego i nagrodzenie efektów pracy gospodarzy dochowujących wszystkich wymogów niezbędnych dla uzyskania certyfikatu rolnictwa ekologicznego, a także identyfikacja i szerzenie praktyk w zakresie zrównoważonego rozwoju obszarów wiejskich poprzez promocję rolnictwa ekologicznego, wdrażanie takich rozwiązań w gospodarstwach oraz rozpowszechnianie wiedzy z zakresu rolnictwa ekologicznego.
Operacja dotyczy tematów:
• upowszechnianie wiedzy w zakresie systemów jakości żywności, o których mowa w art. 16 ust. 1 lit. a lub b rozporządzenia nr 1305/2013,
• upowszechnianie wiedzy w zakresie optymalizacji wykorzystywania przez mieszkańców obszarów wiejskich zasobów środowiska naturalnego,
• upowszechnianie wiedzy w zakresie dotyczącym zachowania różnorodności genetycznej roślin lub zwierząt.
</t>
  </si>
  <si>
    <t>osoby prowadzące gospodarstwa ekologiczne na terenie województwa łódzkiego, posiadający certyfikat gospodarstwa ekologicznego wydany przez jednostkę certyfikującą</t>
  </si>
  <si>
    <t>95-011 Bratoszewice,       ul. Nowości 32</t>
  </si>
  <si>
    <t xml:space="preserve">Operacja obejmuje zorganizowanie dwuetapowej olimpiady z dziedziny ekologii i ochrony środowiska. Jest działaniem cyklicznym, dającym możliwość propagowania prośrodowiskowego stylu życia. Celem organizowanej obecnej edycji olimpiady jest m. in.: wdrażanie i upowszechnianie zasad zwykłej dobrej praktyki rolniczej, wdrażanie wymagań zasady wzajemnej zgodności dla gospodarstw rolnych, propagowanie ekologicznych metod produkcji, programów rolnośrodowiskowych, poprawa stanu świadomości ekologicznej, dotycząca odnawialnych źródeł energii oraz działalności rolnośrodowiskowej, zwrócenie uwagi na wzajemne oddziaływanie rolnictwa i środowiska wśród producentów rolnych, mieszkańców terenów wiejskich oraz uczniów szkół rolniczych.
Operacja dotyczy tematów:
• upowszechnianie wiedzy w zakresie systemów jakości żywności, o których mowa w art. 16 ust. 1 lit. a lub b rozporządzenia nr 1305/2013,
• upowszechnianie wiedzy w zakresie optymalizacji wykorzystywania przez mieszkańców obszarów wiejskich zasobów środowiska naturalnego,
• upowszechnianie wiedzy w zakresie dotyczącym zachowania różnorodności genetycznej roślin lub zwierząt.
</t>
  </si>
  <si>
    <t>rolnicy, uczniowie szkół rolniczych z terenu województwa łódzkiego</t>
  </si>
  <si>
    <t xml:space="preserve">XXV Wojewódzka Olimpiada Wiedzy o Wiejskim Gospodarstwie Domowym </t>
  </si>
  <si>
    <t>Operacja obejmuje zorganizowanie dwuetapowej olimpiady na temat wiejskich gospodarstw domowych, co umożliwi pozyskiwanie wiedzy praktycznej i prawnej, związanej z szeroko pojętym zrównoważonym rozwojem obszarów wiejskich. 
Celem olimpiady jest m.in.: wdrażanie i upowszechnianie propagowanie ekologicznych metod produkcji, poprawa stanu świadomości ekologicznej, podkreślenia znaczenia produktów żywnościowych wysokiej jakości, zwrócenie uwagi na wzajemne przenikanie się zależności pomiędzy dziedzictwem kulturowym a płaszczyzną działalności agroturystycznej i edukacyjnej wśród producentów rolnych, mieszkańców terenów wiejskich oraz uczniów szkół rolniczych. Operacja dotyczy tematów:
• upowszechnianie wiedzy w zakresie innowacyjnych rozwiązań w rolnictwie, produkcji żywności, leśnictwie i na obszarach wiejskich,
• wspieranie rozwoju przedsiębiorczości na obszarach wiejskich przez podnoszenie poziomu wiedzy i umiejętności w obszarze małego przetwórstwa lokalnego lub w obszarze rozwoju zielonej gospodarki, w tym tworzenie nowych miejsc pracy,
• promocja jakości życia na wsi lub promocja wsi jako miejsca do życia i rozwoju zawodowego.</t>
  </si>
  <si>
    <t>mieszkańcy województwa łódzkiego, w tym w szczególności uczniowie szkół o profilu rolniczym z terenu województwa łódzkiego</t>
  </si>
  <si>
    <t>"Promocja i upowszechnianie walorów wsi"</t>
  </si>
  <si>
    <t>Zakres operacji obejmuje trzy działania: 
• „Promocja jakości życia na wsi oraz promocja wsi jako miejsca do życia i rozwoju zawodowego” – plenerowe warsztaty fotograficzne;
• Nasza wieś – materiał z plenerowych warsztatów fotograficznych w postaci albumu fotograficznego;
• „Nasza wieś” – konkurs fotograficzny.
Głównym celem operacji jest promowanie jakości życia na wsi, jej zrównoważonego rozwoju, pokazania wsi jako idealnego miejsca do życia i rozwoju zawodowego.
Tematem operacji jest promocja jakości życia na wsi lub promocja wsi jako miejsca do życia i rozwoju zawodowego.</t>
  </si>
  <si>
    <t>szkolenie, konkurs, publikacja</t>
  </si>
  <si>
    <t>• Warsztaty: pięć warsztatów fotograficznych organizowanych  każdorazowo dla dziesięcioosobowej grupy osób (5 warsztatów x 10 osób = 50 uczestników)
• Album: mieszkańcy województwa łódzkiego
• Konkurs: 50 uczestników warsztatów fotograficznych</t>
  </si>
  <si>
    <t>Stowarzyszenie Na Rzecz Rozwoju Społeczności Lokalnej "Mroga"</t>
  </si>
  <si>
    <t>95-040 Koluszki,     ul. 11 Listopada 65 lok. 310, 311</t>
  </si>
  <si>
    <t>liczba wydanych broszur, artykułów, publikacji itp.</t>
  </si>
  <si>
    <t>Harmonogram / termin realizacji
(w ujęciu kwartalnym)</t>
  </si>
  <si>
    <t>Budżet brutto (w zł)</t>
  </si>
  <si>
    <t>Promocja Województwa Małopolskiego podczas targów Rolno-Spożywczych Grune Woche 2016 w Berlinie</t>
  </si>
  <si>
    <t>promocja certyfikowanych produktów pochodzących z Małopolski</t>
  </si>
  <si>
    <t>odwiedzający targi</t>
  </si>
  <si>
    <t xml:space="preserve"> -</t>
  </si>
  <si>
    <t>Urząd Marszałkowski Województwa Małopolskiego</t>
  </si>
  <si>
    <t>31-156 Kraków, ul. Basztowa 22</t>
  </si>
  <si>
    <t>Promocja Województwa Małopolskiego podczas targów Smaki Regionów w Poznaniu</t>
  </si>
  <si>
    <t>Promocja małopolskich producentów należących do sieci dziedzictwa kulinarnego Małopolska podczas V edycji targów produktów regionalnych REGIONALIA w Warszawie organizowanych w dniach 22-24.04.2016 r.</t>
  </si>
  <si>
    <t>promocja producentów należących do sieci dziedzictwa kulinarnego Małopolska oraz produktów spożywczych najwyższej jakości</t>
  </si>
  <si>
    <t>mieszkańcy Warszawy oraz przybywający do stolicy goście</t>
  </si>
  <si>
    <t>Pstrąg Ojcowski, Magdalena Węgiel</t>
  </si>
  <si>
    <t>32-046 Minoga, ul. Przybysławice 84</t>
  </si>
  <si>
    <t>Rozwój oraz promocja szlaku kulinarnego "Małopolska Trasa Smakoszy" w oparciu o potencjał obszarów wiejskich "Wieś dla smakoszy"</t>
  </si>
  <si>
    <t>promocja tradycji kulinarnych, zdrowej żywności i wypoczynku na wsi</t>
  </si>
  <si>
    <t>oznakowanie miejsc promocji produktów, szkolenia dla prowadzących punkty promocji produktów, wydanie albumu, audycja TV</t>
  </si>
  <si>
    <t>mieszkańcy wsi, rolnicy, przedsiębiorcy działający na obszarach wiejskich; turyści, konsumenci poszukujący oferty produktu lokalnego i wypoczynku na wsi</t>
  </si>
  <si>
    <t>Małopolska Organizacja Turystyczna</t>
  </si>
  <si>
    <t>30-150 Kraków, Rynek Kleparski 4/13</t>
  </si>
  <si>
    <t>liczba działań promocyjnych w mediach</t>
  </si>
  <si>
    <t>Doskonalenie zawodowe kadr turystyki wiejskiej w Małopolsce</t>
  </si>
  <si>
    <t>pilotażowe wdrożenie systemu szkoleń dla gospodarstw agroturystycznych</t>
  </si>
  <si>
    <t>szkolenia</t>
  </si>
  <si>
    <t>doradcy z MODR, LGD, pracownicy jst, gospodarstwa agroturystyczne</t>
  </si>
  <si>
    <t>Centrum Doradztwa Rolniczego w Brwinowie Oddział w Krakowie</t>
  </si>
  <si>
    <t>31-063 Kraków, ul. Meiselsa 1</t>
  </si>
  <si>
    <t>Wyjazd studyjny - produkty regionalne i tradycyjne dobrym przykładem integracji i współpracy rolników w Małopolsce</t>
  </si>
  <si>
    <t>promowanie zrzeszania się i współpracy rolników</t>
  </si>
  <si>
    <t>liczba wyjazdów/wizyt studyjnych/wymian eksperckich</t>
  </si>
  <si>
    <t>rolnicy</t>
  </si>
  <si>
    <t>Małopolska Izba Rolnicza</t>
  </si>
  <si>
    <t>31-964 Kraków, oś. Krakowiaków 45a/15</t>
  </si>
  <si>
    <t>Tradycja i nowoczesność polskiej wsi - stoisko promocyjno-informacyjne podczas targów AGROTRAVEL 2016</t>
  </si>
  <si>
    <t>promocja tradycyjnych produktów rękodzielniczych i produktów regionalnych oraz małopolskich atrakcji turystycznych</t>
  </si>
  <si>
    <t>osoby odwiedzające targi</t>
  </si>
  <si>
    <t>Małopolska Sieć LGD</t>
  </si>
  <si>
    <t>34-531 Murzasichle, ul. Sądelska 55</t>
  </si>
  <si>
    <t>Przygotowanie i emisja 4 audycji TV promujących ideę Sieci Dziedzictwa Kulinarnego Małopolska</t>
  </si>
  <si>
    <t>promocja producentów zrzeszonych w Sieci Dziedzictwa Kulinarnego Małopolska</t>
  </si>
  <si>
    <t>audycja TV</t>
  </si>
  <si>
    <t>mieszkańcy Małopolski</t>
  </si>
  <si>
    <t>Małopolski Ośrodek Doradztwa Rolniczego w Karniowicach</t>
  </si>
  <si>
    <t>32-082 Bolechowice, os. XXXV-lecia PRL 9</t>
  </si>
  <si>
    <t>Identyfikacja i prezentacja najlepszych praktyk z zakresu wytwarzania i promocji produktów lokalnych i regionalnych na terenie Województwa Małopolskiego oraz promocja mechanizmów dostaw i sprzedaży bezpośredniej produktów lokalnych</t>
  </si>
  <si>
    <t>promocja i rozwój sprzedaży bezpośredniej produktów lokalnych, tradycyjnych</t>
  </si>
  <si>
    <t>szkolenia, udział w imprezach promocyjnych</t>
  </si>
  <si>
    <t>rolnicy, konsumenci</t>
  </si>
  <si>
    <t>Opracowanie projektu, wydrukowanie, opublikowanie oraz zapewnienie kolportażu dożynkowej wkładki informacyjno-promocyjnej</t>
  </si>
  <si>
    <t>promocja rozwoju obszarów wiejskich, promocja PROW</t>
  </si>
  <si>
    <t>Promocja Województwa Małopolskiego podczas targów Rolno-Spożywczych Grune Woche 2017 w Berlinie</t>
  </si>
  <si>
    <t>II/III</t>
  </si>
  <si>
    <t>Szkolenia dla LGD</t>
  </si>
  <si>
    <t>Zwiększenie poziomu wiedzy ogólnej i szczegółowej dotyczącej podejścia LEADER, w tym zapewnienie informacji dotyczących warunków i trybu przyznawania pomocy, dla  potencjalnych beneficjentów w zakresie praktycznej wiedzy i umiejętności o sposobie przygotowania wniosków, biznesplanów oraz dla beneficjentów w zakresie przygotowania wniosków o płatność.</t>
  </si>
  <si>
    <t>przedstawiciele LGD</t>
  </si>
  <si>
    <t>Tworzenie i funkcjonowanie obiektów sportowych na przykładzie Unii Europejskiej</t>
  </si>
  <si>
    <t xml:space="preserve">aktywizacja mieszkańców terenów wiejskich, tworzenie i utrzymanie nowych miejsc pracy poprzez współpracę sektora publicznego i prywatnego oraz NGO, </t>
  </si>
  <si>
    <t>przedstawiciele lokalnych kłubów sportowych, ludowych zespołów sportowych, gmin, NGO, partnerów projektu</t>
  </si>
  <si>
    <t>Małopolskie Zrzeszenie Ludowe Zespoły Sportowe w Krakowie Stowarzyszenie Kultury Fizycznej</t>
  </si>
  <si>
    <t>31-135 Kraków, ul. S. Batorego 2/19</t>
  </si>
  <si>
    <t>Promocja gospodarstw ekologicznych i nowych odmian roślin w rolnictwie</t>
  </si>
  <si>
    <t>wspieranie rozwoju przedsiębiorczości na obszarach wiejskich, promocja jakości życia na wsi i promocja wsi jako miejsca do rozwoju zawodowego</t>
  </si>
  <si>
    <t>konferencja połączona z wizytą studyjną</t>
  </si>
  <si>
    <t>rolnicy, zainteresowani nowymi rodzajami upraw ( żywnośc ekologiczna, nowe odmiany jagód), zainteresowani prowadzeniem gospodarstw agroturystycznych</t>
  </si>
  <si>
    <t>Gmina Słomniki</t>
  </si>
  <si>
    <t>32-090 Słomniki, ul. T. Kościuszki 64</t>
  </si>
  <si>
    <t>liczba konferencji wraz z wizytą studyjną</t>
  </si>
  <si>
    <t>Nowe możliwości - rolniczy handel detaliczny</t>
  </si>
  <si>
    <t>upowszechnianie wiedzy w zakresie tworzenia krótkich łańcuchów dostaw</t>
  </si>
  <si>
    <t>szkolenia dla rolników, organizacja stoisk promujących sprzedaż bezpośrednią podczas 3  imprez planerowych, spot radiowy i strona internetowa promujące sprzedaż bezpośrednią</t>
  </si>
  <si>
    <t>rolnicy, mieszkańcy Małopolski</t>
  </si>
  <si>
    <t>liczba uczestników szkoleń</t>
  </si>
  <si>
    <t>liczba imprez plenerowych</t>
  </si>
  <si>
    <t>liczba odwiedzających imprezy</t>
  </si>
  <si>
    <t>liczba egz. broszury</t>
  </si>
  <si>
    <t>liczba emisji spotu radiowego</t>
  </si>
  <si>
    <t xml:space="preserve">liczba słuchaczy </t>
  </si>
  <si>
    <t>liczba odsłon w ciągu 1 roku strony internetowej</t>
  </si>
  <si>
    <t>Artystycznie i apetycznie, czyli sztuka na gościnnym stole</t>
  </si>
  <si>
    <t>wspieranie rozwoju przedsiębiorczości na obszarach wiejskich</t>
  </si>
  <si>
    <t>warsztaty praktyczne</t>
  </si>
  <si>
    <t>rolnicy prowadzący lub zamierzający prowadzić działalność agroturystyczną</t>
  </si>
  <si>
    <t>Innowacyjność w przetwórstwie produktów żywnościowych Małopolski</t>
  </si>
  <si>
    <t>wspieranie rozwoju przedsiębiorczości na obszarach wiejskich przez podnoszenie poziomu wiedzy i umiejętności w obszarze małego przetwórstwa lokalnego, w tym tworzenie nowych miejsc pracy</t>
  </si>
  <si>
    <t>rolnicy, doradcy, przedstawiciele LGD, zainteresowani rozwojem drobnego przetwórstwa</t>
  </si>
  <si>
    <t>32-082 Bolechowice, oś. XXXV-lecia PRL 9</t>
  </si>
  <si>
    <t>Praktyczne warsztaty oceny wina dla małopolskich winiarzy</t>
  </si>
  <si>
    <t>upowszechnianie wiedzy w zakresie optymalizacji wykorzystania przez mieszkańców obszarów wiejskich zasobów środowiska naturalnego</t>
  </si>
  <si>
    <t>warsztaty praktyczne dla winiarzy z Małopolski połączone z oceną produkowanych przez nich win</t>
  </si>
  <si>
    <t>producenci win, właściciele winnic, rolnicy zajmujący się winiarstwem</t>
  </si>
  <si>
    <t>Tarnowska Organizacja Turystyczna</t>
  </si>
  <si>
    <t>33-100 Tarnów, ul. Wekslarska 11</t>
  </si>
  <si>
    <t>Przetwórstwo lokalne na małą skalę podstawą marketingu na wsi</t>
  </si>
  <si>
    <t xml:space="preserve">szkolenia połączone z praktycznymi warsztatami </t>
  </si>
  <si>
    <t>rolnicy oraz przedstawiciele LGD i doradcy rolni</t>
  </si>
  <si>
    <t>Małopolskie produkty regionalne potencjałem do rozwoju obszaru</t>
  </si>
  <si>
    <t>upowszechnienie wiedzy w zakresie systemów jakości żywności, wspieranie rozwoju przedsiębiorczości na obszarach wiejskich poprzez podnoszenie poziomu wiedzy i umiejętności w obszarze małego przetwórstwa lokalnego, promocja małopolskich produktów regionalnych</t>
  </si>
  <si>
    <t>impreza targowa, wirtualne stoisko w internecie</t>
  </si>
  <si>
    <t>liczba stoisk</t>
  </si>
  <si>
    <t>producenci małopolskich produktów regionalnych, mieszkańcy regionu</t>
  </si>
  <si>
    <t>Stowarzyszenie Grupa ODROLNIKA</t>
  </si>
  <si>
    <t>33-114 Rzuchowa, Rzuchowa 1</t>
  </si>
  <si>
    <t>liczba odwiedzajacych</t>
  </si>
  <si>
    <t>liczba wirtualnych stoisk</t>
  </si>
  <si>
    <t>Noc świętojańska - Wianki na Dunajcu</t>
  </si>
  <si>
    <t>aktywizacja mieszkańców obszarów wiejskich w celu tworzenia partnerstw na rzecz realizacji projektów nakierowanych na rozwój tych obszarów, w skład których wchodzą przedstawiciele sektora publicznego, sektora prywatnego oraz NGO</t>
  </si>
  <si>
    <t>impreza plenerowa</t>
  </si>
  <si>
    <t>mieszkańcy gminy, turyści</t>
  </si>
  <si>
    <t>Gmina Krościenko nad Dunajcem</t>
  </si>
  <si>
    <t>34-450 Krościenko nad Dnajcem, Rynek 35</t>
  </si>
  <si>
    <t>liczba wystawców</t>
  </si>
  <si>
    <t>liczba materiałów informacyjno-promocyjnych</t>
  </si>
  <si>
    <t>Zachodnie nowatorskie "drogowskazy" na rzecz rozwoju rolnictwa w Polsce</t>
  </si>
  <si>
    <t>upowszechnianie wiedzy w zakresie optymalizacji wykorzystania przez mieszkańców obszarów wiejskich zasobów środowiska naturalnego, wspieranie rozwoju przedsiębiorczości na obszarach wiejskich przez podnoszenie poziomu wiedzy i umiejętności w obszarze małego przetwórstwa lokalnego, w tym tworzenie nowych miejsc pracy, promocja jakości życia na wsi i promocja wsi jako miejsca do rozwoju zawodowego, upowszechnianie wiedzy w zakresie planowania rozwoju lokalnego, w tym w zakresie optymalizacji wykorzystania zasobów środowiska naturalnego</t>
  </si>
  <si>
    <t>przedstawiciele doradztwa rolniczego, izby rolniczej, UR w Krakowie, LGD</t>
  </si>
  <si>
    <t>Nazwa tytuł / operacji</t>
  </si>
  <si>
    <t xml:space="preserve">Międzynarodowe Targi Turystyki Wiejskiej i Agroturystyki – Agrotravel 2016 </t>
  </si>
  <si>
    <t>dotarcie z informacją nt. dobrych praktyk na rzecz rozwoju obszarów wiejskich, promocja produktów tradycyjnych i regionalnych oraz walorów agroturystycznych mazowieckiej wsi</t>
  </si>
  <si>
    <t xml:space="preserve">stoisko wystawiennicze/ pakiet turystyki wiejskiej </t>
  </si>
  <si>
    <t>współwystawcy i odwiedzający targi Agrotravel</t>
  </si>
  <si>
    <t xml:space="preserve">I-II </t>
  </si>
  <si>
    <t xml:space="preserve">Urząd Marszałkowski Województwa Mazowieckiego w Warszawie </t>
  </si>
  <si>
    <t xml:space="preserve">ul. Jagiellońska 26, 03-719 Warszawa </t>
  </si>
  <si>
    <t xml:space="preserve">Dożynki Województwa Mazowieckiego </t>
  </si>
  <si>
    <t>dotarcie z informacją nt. dobrych praktyk na rzecz rozwoju obszarów wiejskich, promocja produktów tradycyjnych i regionalnych oraz tradycji mazowieckiej wsi</t>
  </si>
  <si>
    <t>stoisko wystawiennicze</t>
  </si>
  <si>
    <t xml:space="preserve">uczestnicy dożynek województwa mazowieckiego </t>
  </si>
  <si>
    <t xml:space="preserve">III-IV </t>
  </si>
  <si>
    <t xml:space="preserve">Kalendarze na 2017 rok </t>
  </si>
  <si>
    <t>dotarcie z informacją nt. dobrych praktyk na rzecz rozwoju obszarów wiejskich</t>
  </si>
  <si>
    <t>wykonanie i rozpowszechnienie kalendarzy na 2017 rok</t>
  </si>
  <si>
    <t xml:space="preserve">liczba wydanych broszur, artykułów, publikacji itp. </t>
  </si>
  <si>
    <t>beneficjenci i potencjalni beneficjenci środków UE</t>
  </si>
  <si>
    <t>II,III,IV,V,VI</t>
  </si>
  <si>
    <t>X Mazowiecki Kongres Rozwoju Obszarów Wiejskich</t>
  </si>
  <si>
    <t>stworzenie możliwości współpracy 
i wymiany doświadczeń dla wszystkich instytucji działających na rzecz rozwoju obszarów wiejskich na poziomie lokalnym, regionalnym</t>
  </si>
  <si>
    <t xml:space="preserve">kongres tematyczny </t>
  </si>
  <si>
    <t>liczba konferencji, spotkań, seminariów</t>
  </si>
  <si>
    <t xml:space="preserve">ul. Jagiellońska 26, 03-719 Warszawa  </t>
  </si>
  <si>
    <t xml:space="preserve">Konkurs na najaktywniejszą liderkę wiejską w województwie mazowieckim </t>
  </si>
  <si>
    <t xml:space="preserve">popularyzacja dobrych praktyk w zakresie działalności kobiet na obszarach wiejskich </t>
  </si>
  <si>
    <t xml:space="preserve">konkurs z nagrodami </t>
  </si>
  <si>
    <t xml:space="preserve">liczba konkursów </t>
  </si>
  <si>
    <t>mieszkańcy obszarów wiejskich, liderki obszarów wiejskich Mazowsza</t>
  </si>
  <si>
    <t xml:space="preserve">I-IV </t>
  </si>
  <si>
    <t xml:space="preserve">liczba uczestników konkursów </t>
  </si>
  <si>
    <t xml:space="preserve">Konkurs na najlepszą orkiestrę dętą Krajowej Sieci Obszarów Wiejskich w województwie mazowieckim </t>
  </si>
  <si>
    <t>popularyzacja dobrych praktyk w zakresie  zachowania dziedzictwa kulturalnego poprzez kultywowanie tradycji pokoleniowej i rozwój działalności orkiestr dętych</t>
  </si>
  <si>
    <t>mieszkańcy Mazowsza, orkiestry dęte z Mazowsza</t>
  </si>
  <si>
    <t xml:space="preserve">Konkurs na najlepszą pracę magisterską dotyczącą rolnictwa i rozwoju obszarów wiejskich w województwie mazowieckim </t>
  </si>
  <si>
    <t>popularyzacja najciekawszych rozwiązań, a jednocześnie zainteresowanie studentów oraz środowisk akademickich tematyką rozwoju mazowieckiej wsi</t>
  </si>
  <si>
    <t xml:space="preserve">ogół społeczeństwa, studenci/absolwenci kierunków rolniczych i pokrewnych </t>
  </si>
  <si>
    <t xml:space="preserve">Strony tematyczne w Kronice Mazowieckiej </t>
  </si>
  <si>
    <t xml:space="preserve">dotarcie z informacją nt. dobrych praktyk na rzecz rozwoju obszarów wiejskich </t>
  </si>
  <si>
    <t xml:space="preserve">strony tematyczne w Kronice Mazowieckiej </t>
  </si>
  <si>
    <t>partnerzy i potencjalni partnerzy KSOW, mieszkańcy Mazowsza</t>
  </si>
  <si>
    <t xml:space="preserve">Wizyty studyjne promujące dobre praktyki </t>
  </si>
  <si>
    <t xml:space="preserve">wizyty studyjne dotyczące upowszechniania dobrych praktyk </t>
  </si>
  <si>
    <t xml:space="preserve">partnerzy KSOW w tym przedstawiciele LGD i samorządów lokalnych </t>
  </si>
  <si>
    <t>1, 3, 4, 5</t>
  </si>
  <si>
    <t>Targi FRUIT LOGISTICA 2017 w Berlinie</t>
  </si>
  <si>
    <t>stworzenie możliwości współpracy 
i wymiany doświadczeń dla grup docelowych/odbiorców projektu</t>
  </si>
  <si>
    <t xml:space="preserve">stoisko wystawiennicze </t>
  </si>
  <si>
    <t>Liczba targów, wystaw, jarmarków, festynów, dożynek</t>
  </si>
  <si>
    <t>wystawcy i odwiedzający targi</t>
  </si>
  <si>
    <t xml:space="preserve">IV  </t>
  </si>
  <si>
    <t xml:space="preserve">  I</t>
  </si>
  <si>
    <t>Dzień Ziemi 2016</t>
  </si>
  <si>
    <t xml:space="preserve">stworzenie możliwości współpracy 
i wymiany doświadczeń </t>
  </si>
  <si>
    <t>alejka wystawiennicza</t>
  </si>
  <si>
    <t xml:space="preserve">goście krajowi i zagraniczni, mieszkańcy dużych aglomeracji odwiedzający alejkę wystawienniczą </t>
  </si>
  <si>
    <t>I, III, VI</t>
  </si>
  <si>
    <t>Konkurs Nasze Kulinarne Dziedzictwo</t>
  </si>
  <si>
    <t>identyfikacja i promocja produktów regionalnych</t>
  </si>
  <si>
    <t xml:space="preserve">producenci żywności, przedsiębiorcy, restauratorzy, właściciele gospodarstw agroturystycznych, osoby indywidualne </t>
  </si>
  <si>
    <t xml:space="preserve">II-III </t>
  </si>
  <si>
    <t>Mazowiecki Konkurs Serów Zagrodowych</t>
  </si>
  <si>
    <t xml:space="preserve">promocja produkcji i spożycia tradycyjnych serów podpuszczkowych </t>
  </si>
  <si>
    <t xml:space="preserve">mieszkańcy obszarów wiejskich Mazowsza </t>
  </si>
  <si>
    <t>Dożynki Prezydenckie SPAŁA 2016</t>
  </si>
  <si>
    <t>goście krajowi i zagraniczni odwiedzający dożynki, mieszkańcy dużych aglomeracji</t>
  </si>
  <si>
    <t>I, II, III, VI</t>
  </si>
  <si>
    <t>Produkt lokalny i tradycyjny – identyfikacja i wprowadzanie na Listę Produktu Tradycyjnego</t>
  </si>
  <si>
    <t>szersza identyfikacja produktów możliwych do dalszego procesowania i dalszego wpisania produktów na Listę Produktów Tradycyjnych</t>
  </si>
  <si>
    <t xml:space="preserve">szkolenia </t>
  </si>
  <si>
    <t>mieszkańcy terenów wiejskich Mazowsza</t>
  </si>
  <si>
    <t xml:space="preserve">I-IV  </t>
  </si>
  <si>
    <t>Konkurs wiedzy w zakresie rolnictwa ekologicznego i produktu ekologicznego pn. „Smak ekologicznej żywności” dla uczniów szkół podstawowych klas IV-VI oraz uczniów gimnazjów</t>
  </si>
  <si>
    <t xml:space="preserve">dotarcie z informacją nt. korzyści płynących ze spożywania żywności ekologicznej </t>
  </si>
  <si>
    <t>uczniowie szkół podstawowych i gimnazjum (teren Mazowsza)</t>
  </si>
  <si>
    <t xml:space="preserve">I-III  </t>
  </si>
  <si>
    <t>Targi Produktów Regionalnych i Ekologicznych REGIONALIA</t>
  </si>
  <si>
    <t>goście krajowi i zagraniczni odwiedzający targi, mieszkańcy dużych aglomeracji</t>
  </si>
  <si>
    <t xml:space="preserve">Doroczne Forum Europejskiej Sieci Dziedzictwa Kulinarnego </t>
  </si>
  <si>
    <t>członkowie Sieci Dziedzictwa Kulinarnego Mazowsze</t>
  </si>
  <si>
    <t xml:space="preserve">III-IV  </t>
  </si>
  <si>
    <t xml:space="preserve">1, 3, 4 </t>
  </si>
  <si>
    <t>Targi SMAKI REGIONÓW w Poznaniu</t>
  </si>
  <si>
    <t xml:space="preserve">Udział w XVII Mazowieckich Dniach Rolnictwa </t>
  </si>
  <si>
    <t xml:space="preserve">promowanie polskich produktów żywnościowych, dziedzictwa kulturowego mazowieckiej wsi i nowych technologii </t>
  </si>
  <si>
    <t xml:space="preserve">impreza wystawiennicza połączona z konferencją i konkursem </t>
  </si>
  <si>
    <t>rolnicy i mieszkańcy obszarów wiejskich 
Mazowsza</t>
  </si>
  <si>
    <t>Promocja walorów turystycznych rzeki Wkry</t>
  </si>
  <si>
    <t>promocja walorów turystycznych rzeki Wkry i pokazanie możliwości rozwoju turystycznego; w ramach operacji powstanie spot, który będzie kładł nacisk na turystykę kajakową nad Wkrą oraz inne formy wypoczynku (jazda konna, plażowanie, saunowanie); spot będzie zachęcał do przyjechania nad Wkrę, będzie promował zdrowy i bezpieczny sposób odpoczywania w kajaku</t>
  </si>
  <si>
    <t>spot reklamowy</t>
  </si>
  <si>
    <t>liczba wykorzystanych innych narzędzi komunikacji dla informacji lub promocji lub upowszechniania dobrych praktyk, np. mediów społecznościowych</t>
  </si>
  <si>
    <t>kajakarze poszukujący nowych rzek na spływy kajakowe, mieszkańcy miast poszukujący miejsca na wypoczynek na wsi, turyści poszukujący miejsc na wypoczynek na Mazowszu, zagraniczni goście, którzy chcą poznać polską rzekę</t>
  </si>
  <si>
    <t>Stowarzyszenie Sympatyków Doliny Rzeki Wkry NASZA WKRA</t>
  </si>
  <si>
    <t>ul. Guzikarzy 8A, 09-110 Sochocin</t>
  </si>
  <si>
    <t>Kampania promocyjna pn. „WIEŚci z Mazowsza”</t>
  </si>
  <si>
    <t>promocja działań podejmowanych na obszarach wiejskich wraz z informowaniem o nich społeczeństwa; cele szczegółowe: wzrost świadomości społecznej, ułatwienie dostępu do informacji, promocja „dobrych praktyk”, wzrost integracji społecznej, promowanie rozwiązań proekologicznych</t>
  </si>
  <si>
    <t xml:space="preserve">audycje telewizyjne, kampania prasowa, profil w mediach społecznościowych </t>
  </si>
  <si>
    <t>mieszkańcy województwa mazowieckiego, w szczególności zainteresowani tematyką rolną oraz zagadnieniami z nimi związanymi, m.in. rolnicy, mieszkańcy obszarów wiejskich, władze samorządowe, organizacje rolnicze, koła gospodyń wiejskich, sołtysi, grupy producentów rolnych, właściciele gospodarstw agroturystycznych, producenci żywności regionalnej i tradycyjnej, pracownicy skansenów, muzeów oraz obiektów podtrzymujących tradycje ludowe na Mazowszu i inni</t>
  </si>
  <si>
    <t>Agencja Rozwoju Mazowsza S.A.</t>
  </si>
  <si>
    <t>ul. Świętojerska 9, 00-236 Warszawa</t>
  </si>
  <si>
    <t>II, III, IV, V, VI</t>
  </si>
  <si>
    <t>III Jarmark Raciąski - operacja o charakterze wystawienniczym</t>
  </si>
  <si>
    <t>podniesienie jakości życia i aktywizacja mieszkańców miasteczek i mazowieckich wsi  poprzez umożliwienie uczestnictwa w ogólnodostępnym wydarzeniu - jarmarku połączonego z występami folklorystycznymi,  promocja zdrowego trybu życia oraz walorów środowiskowych oraz potencjału turystycznego mazowieckich wsi i miasteczek poprzez prezentację  ciekawych form wypoczynku w regionie (gospodarstwa agroturystyczne, wydarzenia regionalne, ścieżki zdrowia, edukacyjne, rowerowe, spływy kajakowe, zabytki, tradycja i inne ciekawostki); nabycie lub poszerzenie wiedzy nt. tradycji, kultury regionu, możliwości pozyskania interesujących informacji (np. programy pomocowe, know how)</t>
  </si>
  <si>
    <t>jarmark, seminarium/konferencja; konkurs, działania promocyjno-artystyczne</t>
  </si>
  <si>
    <t>przedstawiciele instytucji (Gminy, LGD, MODR itp.), producentów (w tym twórców i artystów), konsumentów (firm oraz klientów). Spotkanie promocyjne/seminaria  są okazją na indywidualne kontakty, porady, wymianę wiedzy, pozyskanie informacji nt. możliwości współpracy, pozyskania funduszy, wdrażania innowacji, rozwoju dla mieszkańców. 3. Działania promocyjno-artystyczne skierowane dla wszystkich uczestników w postaci: konkursu „ginące zawody” – rzeźbiarstwo, występów folkowych, konkursu „zapominane zwyczaje” - teatr uliczny</t>
  </si>
  <si>
    <t>Miejskie Centrum Kultury Sportu i Rekreacji im. Ryszarda Kaczorowskiego w Raciążu</t>
  </si>
  <si>
    <t xml:space="preserve">ul. Parkowa 14, 
09-140 Raciąż
</t>
  </si>
  <si>
    <t>II, III</t>
  </si>
  <si>
    <t>Mazowiecka kuźnia smaków. Promocja dziedzictwa kulinarnego obszaru południowego Mazowsza, wpływająca na rozwój produktów tradycyjnych i regionalnych</t>
  </si>
  <si>
    <t>zainicjowanie współpracy oraz promocja przedsiębiorców, rolników, producentów z obszarów wiejskich zajmujących się wytwarzaniem produktów tradycyjnych i regionalnych - cechujących się najwyższą jakością, wytwarzanych zgodnie z tradycyjnymi i naturalnym metodami; celem jest też wykreowanie i urynkowienie wybranych produktów lokalnych i tradycyjnych</t>
  </si>
  <si>
    <t>promocja projektu, szkolenia stacjonarne i e-learningowe, konkurs kulinarny i przygotowanie publikacji Mazowiecka Kuźnia Smaków, oznakowanie Szlaku Dziedzictwa Kulinarnego Południowego Mazowsza</t>
  </si>
  <si>
    <t>mieszkańcy obszaru wiejskiego południowego Mazowsza oraz partnerów Lokalnych Grup Działania: Razem dla Radomki, Wspólny Trakt, Dziedzictwo i Rozwój, Puszczy Kozienickiej oraz Wszyscy Razem</t>
  </si>
  <si>
    <t>LGD Razem dla Radomki</t>
  </si>
  <si>
    <t>ul. Wernera 9/11, 26-600 Radom</t>
  </si>
  <si>
    <t>ludność z 6 powiatów</t>
  </si>
  <si>
    <t>liczba wydanych broszur, artykułów, publikacji itp. w formie elektronicznej</t>
  </si>
  <si>
    <t>Postaw na zrównoważoną promocję regionu</t>
  </si>
  <si>
    <t>promocja zrównoważonego rozwoju obszarów wiejskich na terenach Lokalnej Grupy Działania „Ziemia Chełmońskiego” oraz  LGD „Zielone Sąsiedztwo”; szczegółowymi celami  operacji są: zwiększenie rozpoznawalności obydwu LGD; wzrost świadomości mieszkańców obszarów co do geograficznej przynależności do jednej z tych Grup Działania, zwiększenie zaangażowania mieszkańców w działalność obydwu Stowarzyszeń oraz promocja wspólnego kalendarza imprez, organizacja wspólnych warsztatów</t>
  </si>
  <si>
    <t>konferencja otwierająca projekt, warsztaty tematyczne, rajd rowerowy połączony z questem</t>
  </si>
  <si>
    <t>mieszkańcy terenów dwóch LGD: „Ziemia Chełmońskiego” - Gminy Baranów, Grodzisk Mazowiecki, Jaktorów, Mszczonów, Nowa Sucha, Radziejowice, Rybno, Sochaczew, Teresin i Żabia Wola i „Zielone Sąsiedztwo” - Gminy Podkowa Leśna, Brwinów oraz Milanówek</t>
  </si>
  <si>
    <t>Lokalna Grupa Działania „Ziemia Chełmońskiego”</t>
  </si>
  <si>
    <t>ul. Warszawska 24, 96-321 Żabia Wola</t>
  </si>
  <si>
    <t>liczba materiałów promocyjnych (tylko gadżety)</t>
  </si>
  <si>
    <t>V, VI</t>
  </si>
  <si>
    <t>Oxytree - korzystna inwestycja - zdrowszy klimat</t>
  </si>
  <si>
    <t>popularyzacja innowacyjnych rozwiązań w zakresie efektywnego gospodarowania zasobami i gospodarki niskoemisyjnej a tym samym włączenie się w ogólnoświatową politykę przeciwdziałania zmianom klimatycznym, poprzez organizację konferencji adresowanej do lokalnych grup działania, rolników i zainteresowanych mieszkańców obszarów wiejskich</t>
  </si>
  <si>
    <t>konferencja - Oxytree - korzystna inwestycja - zdrowszy klimat, wydanie broszury informacyjnej</t>
  </si>
  <si>
    <t>przedstawiciele wybranych lokalnych grup działania z terenu Mazowsza, rolnicy, uczniowie szkół rolniczych, przedsiębiorcy, media lokalne oraz osoby zainteresowane tą tematyką z obszarów wiejskich</t>
  </si>
  <si>
    <t>Lokalna Grupa Działania – Przyjazne Mazowsze</t>
  </si>
  <si>
    <t>ul. Sienkiewicza 11, 09-100 Płońsk</t>
  </si>
  <si>
    <t>Innowacyjna Szampania</t>
  </si>
  <si>
    <t>poznanie osiągnięć inicjatywy LEADER we Francji na przykładzie wybranych GAL i transfer najlepszych doświadczeń na obszar Mazowsza, poznanie innowacyjnych i nowatorskich projektów z Leadera, sprawdzonych przykładów rozwoju obszarów wiejskich, wymiana informacji i doświadczeń LGD-ów nt. wdrażania inicjatywy Leader, stworzenie możliwości analizowania i doskonalenia pracy przedstawicielom LGD, poprzez umożliwienie poznania struktur francuskich GAL (podnoszenie kompetencji), nawiązywanie bezpośrednich kontaktów z GAL we Francji</t>
  </si>
  <si>
    <t xml:space="preserve">przedstawiciele sektora społecznego, gospodarczego i publicznego w tym przedstawiciele Lokalnych Grup Działania </t>
  </si>
  <si>
    <t>VII Festiwal Aktywności Społecznej i Kulturalnej Sołectw</t>
  </si>
  <si>
    <t>aktywizacja mieszkańców, wspieranie i promocja obszaru LGD Zalew Zegrzyński, promocja lokalnego dziedzictwa kulturowego, historycznego, przyrodniczego, gospodarczego i kulinarnego</t>
  </si>
  <si>
    <t>przedstawiciele 7 sołectw z obszaru LGD (po 1 wytypowanym sołectwie przez każdą gminę członkowską LGD: Dąbrówka, Jabłonna, Nieporęt, Radzymin, Serock, Somianka, Wieliszew)</t>
  </si>
  <si>
    <t>Lokalna Grupa Działania Zalew Zegrzyński</t>
  </si>
  <si>
    <t>ul. Gen. Wł. Sikorskiego 11, 05-119 Legionowo</t>
  </si>
  <si>
    <t>Dożynki w Nunie</t>
  </si>
  <si>
    <t>aktywizacja mieszkańców wsi na rzecz podejmowania inicjatyw w zakresie rozwoju obszarów wiejskich, w tym kreowania miejsc pracy na terenach wiejskich; zwiększenie udziału zainteresowanych stron we wdrażaniu inicjatyw na rzecz rozwoju; dzięki realizacji operacji wzrośnie świadomość i wiedza mieszkańców Gminy Nasielsk o kulturze wiejskiej i wytwarzaniu zdrowej żywności</t>
  </si>
  <si>
    <t>dożynki połączone z występami artystycznymi, degustacją produktów regionalnych, promocją rękodzieła artystycznego, nauką pierwszej pomocy przedmedycznej, konkursem na najładniejszy wieniec dożynkowy</t>
  </si>
  <si>
    <t>mieszkańcy Parafii w Nunie</t>
  </si>
  <si>
    <t>Gmina Nasielsk</t>
  </si>
  <si>
    <t>ul. Elektronowa 3, 05-190 Nasielsk</t>
  </si>
  <si>
    <t>Forum organizacji pozarządowych powiatu siedleckiego</t>
  </si>
  <si>
    <t>aktywizacja mieszkańców wsi, poprzez wykorzystanie dobrych praktyk z dotychczasowej działalności organizacji pozarządowych; kolejnym celem jest promowanie wykorzystania funduszy europejskich np. w celu tworzenia nowych miejsc pracy, aktywizacji ludności wiejskiej, a także pokazanie przykładów podnoszenia jakości życia na obszarach wiejskich, zwiększanie potencjału kapitału społecznego, dzielenie się pomysłami, promocja zrealizowanych projektów na podstawie dotychczasowej działalności sektora ngo</t>
  </si>
  <si>
    <t>cykl spotkań oraz wydanie jednej podsumowującej publikacji dotyczącej upowszechniania dobrych praktyk w ramach działania ngo</t>
  </si>
  <si>
    <t>mieszkańcy powiatu siedleckiego, organizacje pozarządowe, beneficjenci i potencjalni beneficjenci programów UE</t>
  </si>
  <si>
    <t>Powiat Siedlecki</t>
  </si>
  <si>
    <t>ul. Piłsudskiego 40, 08-110 Siedlce</t>
  </si>
  <si>
    <t>Święto Morza</t>
  </si>
  <si>
    <t>zaspokojenie potrzeb społecznych i kulturalnych mieszkańców, budowanie pozytywnych związków między członkami społeczności, promowanie regionalnych smaków żywności Mazowsza Wschodniego, pielęgnowanie przedwojennej tradycji Święta Morza nad Bugiem w Mierzwicach, aktywizacja właścicieli gospodarstw, wymiana kontaktów i nawiązanie współpracy między organizacjami, promocja ryb jako 'modnej alternatywy' żywieniowej wzbogacającej dietę.</t>
  </si>
  <si>
    <t>impreza wystawiennicza  wraz z konkursem kulinarnym</t>
  </si>
  <si>
    <t xml:space="preserve">organizacje pozarządowe z terenu województwa mazowieckiego, gospodarstwa agroturystyczne, koła gospodyń wiejskich, gospodarstwa zajmujące się uprawą, produkcją i promocją lokalnej zdrowej żywności,
zaproszeni goście, mieszkańcy gminy Sarnaki i całego powiatu łosickiego, siedleckiego, sokołowskiego
</t>
  </si>
  <si>
    <t xml:space="preserve">Nadbużańskie Stowarzyszenie "Przyjazne Mierzwice" </t>
  </si>
  <si>
    <t>Stare Mierzwice 62A, 08-220 Sarnaki</t>
  </si>
  <si>
    <t>Szkoły rolnicze ośrodkami wiedzy i inicjatywności na rzecz zrównoważonego rozwoju obszarów wiejskich. Przykłady dobrej praktyki i międzynarodowa wymiana doświadczeń</t>
  </si>
  <si>
    <t xml:space="preserve">udostępnienie innowacyjnych i nowoczesnych rozwiązań w nauczaniu w zielonym sektorze, pokazywanie przykładów dobrych praktyk, które budzą postawy przedsiębiorczości i zachęcają przede wszystkim młodych ludzi do działania na obszarach wiejskich
</t>
  </si>
  <si>
    <t>Kongres Młodych Rolników wraz z imprezami towarzyszącymi oraz wizyty studyjne</t>
  </si>
  <si>
    <t xml:space="preserve">przyszli rolnicy, uczniowie, szkoleniowcy, instruktorzy i nauczyciele zawodu w szkołach rolniczych i leśnych, osoby zainteresowane działaniami na rzecz rozwoju obszarów wiejskich
</t>
  </si>
  <si>
    <t>Stowarzyszenie Edukacji Rolniczej  i Leśnej  EUROPEA POLSKA</t>
  </si>
  <si>
    <t>1, 2, 3, 4, 5</t>
  </si>
  <si>
    <t>Szkolenie pn. „Inkubator kuchenny i lokalne formy sprzedaży produktów lokalnych szansą na rozwój przedsiębiorczości wiejskiej”</t>
  </si>
  <si>
    <t xml:space="preserve">przeszkolenie uczestników wyjazdu z obszaru działania LGD Zalew Zegrzyński oraz LGD Aktywni Razem, w zakresie organizacji inkubatorów kuchennych oraz lokalnych form sprzedaży produktów lokalnych jako szansa na rozwój przedsiębiorczości wiejskiej
</t>
  </si>
  <si>
    <t>szkolenie wyjazdowe</t>
  </si>
  <si>
    <t xml:space="preserve">rolnicy, osoby działające w sektorze publicznym bądź społecznym z obszaru działania Lokalnej Grupy Działania Zalew Zegrzyński oraz Lokalnej Grupy Działania Aktywni Razem, którzy zainteresowani będą utworzeniem bądź prowadzeniem inkubatorów kuchennych, a także zainteresowane będą lokalnymi formami sprzedaży produktów lokalnych
</t>
  </si>
  <si>
    <t>Związek Stowarzyszeń „Partnerstwo Zalewu Zegrzyńskiego”</t>
  </si>
  <si>
    <t>I, II, V</t>
  </si>
  <si>
    <t>Transfer wiedzy o odmianie gwarancją postępu rolniczego</t>
  </si>
  <si>
    <t>transfer wiedzy o odmianach głównych gatunków roślin rolniczych, wykorzystanie wiedzy o najnowszych odmianach do optymalizacji produkcji rolniczej w naszym regionie, publikacja wyników najnowszych badań dotyczących przydatności odmian do uprawy w regionie mazowieckim</t>
  </si>
  <si>
    <t>dwie publikacje tematyczne</t>
  </si>
  <si>
    <t>rolnicy prowadzący gospodarstwa szczególnie nakierowane na produkcje roślinną</t>
  </si>
  <si>
    <t>Centralny Ośrodek Badania Odmian Roślin Uprawnych Stacja Doświadczalna Oceny Odmian w Seroczynie</t>
  </si>
  <si>
    <t>ul. Koszarowa 4 , 08-116 Seroczyn</t>
  </si>
  <si>
    <t>II, V</t>
  </si>
  <si>
    <t>"Ocalić od zapomnienia" - produkty regionalne i tradycyjne na mazowieckich stołach</t>
  </si>
  <si>
    <t xml:space="preserve"> przypomnienie dawnych obyczajów i zwyczajów Mazowsza poprzez organizację stoisk tematycznych na kiermaszach, wydarzeniach środowiskowych, a nawet odpustach, dożynkach i pokazach stołów świątecznych; celem operacji jest promocja produktów regionalnych i tradycyjnych, upowszechnienie wiedzy na ich temat oraz kultywowanie tradycji dziedzictwa kulturowego polskiej wsi, zwłaszcza mazowieckiej, operacja ma na celu aktywizację lokalnego środowiska wokół szkół funkcjonujących na obszarach wiejskich, przypomnienie w środowiskach lokalnych o ich kulturotwórczej roli w rozwoju społeczeństw i zachęcenie do podjęcia współpracy na rzecz zrównoważonego rozwoju</t>
  </si>
  <si>
    <t>stoiska tematyczne, warsztaty kulinarne</t>
  </si>
  <si>
    <t>społeczność lokalna, beneficjenci i potencjalni beneficjenci, instytucje zaangażowane pośrednio we wdrażanie Programu. Operacja skierowana jest również do młodych ludzi, uczniów szkół ponadgimnazjalnych, gimnazjów</t>
  </si>
  <si>
    <t>Wsparcie merytoryczne i promocyjne sieciowego produktu lokalnego na terenach wiejskich na bazie pracowni rzemieślniczych z obszaru Stowarzyszenia Lokalna Grupa Działania "Zielone Sąsiedztwo"</t>
  </si>
  <si>
    <t>wzmocnienie merytoryczne, wsparcie promocyjne oraz upowszechnienie (promocja wewnętrzna, na obszarze LGD) zidentyfikowanych dobrych praktyk w zakresie sieciowego produktu lokalnego z obszaru LGD, jakim są współpracujące ze sobą lokalne pracownie artystyczne i rękodzielnicze</t>
  </si>
  <si>
    <t>konferencja oraz warsztaty</t>
  </si>
  <si>
    <t>osoby mieszkające i/lub pracujące na obszarze trzech gmin (Brwinów, Milanówek i Podkowa Leśna) LGD "Zielone Sąsiedztwo" zajmujące się twórczością artystyczną i rękodzielniczą oraz osoby odpowiedzialne za animacje takiej twórczości i wspierające merytorycznie  i organizacyjnie lokalne inicjatywy oparte na dziedzictwie kulturowym</t>
  </si>
  <si>
    <t>Stowarzyszenie Lokalna Grupa Działania "Zielone Sąsiedztwo"</t>
  </si>
  <si>
    <t xml:space="preserve">ul. Lilpopa 18, 05-807 Podkowa Leśna </t>
  </si>
  <si>
    <t>XIV Warszawskie Święto Chleba</t>
  </si>
  <si>
    <t>promocja i popularyzacja tradycji wsi polskiej, jej obrzędów związanych z chlebem oraz prezentacja rękodzieła twórców ludowych, tradycyjnych wyrobów kulinarnych, w tym przede wszystkim chleba, wędlin, serów i miodów w otoczeniu, szeroko rozumianej, kultury ludowej</t>
  </si>
  <si>
    <t>impreza wystawiennicza</t>
  </si>
  <si>
    <t>mieszkańcy Mazowsza</t>
  </si>
  <si>
    <t>Centralna Biblioteka Rolnicza im. Michała Oczapowskiego w Warszawie</t>
  </si>
  <si>
    <t xml:space="preserve">ul. Krakowskie Przedmieście 66, 00-950 Warszawa </t>
  </si>
  <si>
    <t>Dożynki Powiatu Siedleckiego 2016</t>
  </si>
  <si>
    <t>budowanie partnerskich relacji samorządu ze społecznością lokalną, promocja dziedzictwa kulturowego, kulinarnego i tradycji na obszarach wiejskich; operacja umożliwi upowszechnienie wartości polskiej kultury, z jej regionalną różnorodnością i dziedzictwem lokalnych społeczności; działanie zostanie wykorzystane do promocji produktów tradycyjnych, lokalnych wschodniej kuchni Mazowsza, folkloru, tradycji i zwyczajów wiejskich; operacja  ma na celu zaktywizowanie mieszkańców wsi, w celu efektywnego i skutecznego wykorzystania inicjatyw służących rozwojowi lokalnych społeczności poprzez podejmowanie współpracy</t>
  </si>
  <si>
    <t>impreza wystawiennicza - dożynki</t>
  </si>
  <si>
    <t>mieszkańcy powiatu siedleckiego, mieszkańcy Mazowsza, beneficjenci i potencjalni beneficjenci programów UE</t>
  </si>
  <si>
    <t>Dobre praktyki w pozyskiwaniu środków Europejskich w Gminie Nasielsk</t>
  </si>
  <si>
    <t>informowanie społeczeństwa i potencjalnych beneficjentów o polityce rozwoju obszarów wiejskich i wsparciu finansowym; dzięki realizacji operacji wzrośnie świadomość i wiedza mieszkańców Gminy Nasielsk o wsparciu finansowym z funduszy europejskich jakie może otrzymać gmina na realizację zadań; mieszkańcy poznają nazwy funduszy, zakresy wsparcia, jak również jednostki przyznające dotacje; operacja będzie promować aktywne włączenie się mieszkańców w proces aplikowania o środki zewnętrzne</t>
  </si>
  <si>
    <t>konkurs fotograficzny, folder i film promocyjny oraz promocja w prasie</t>
  </si>
  <si>
    <t>mieszkańcy Gminy Nasielsk</t>
  </si>
  <si>
    <t>Produkty lokalne z Gminy Klembów – jakość i tradycja</t>
  </si>
  <si>
    <t xml:space="preserve">aktywizacja mieszkańców gminy Klembów do podejmowania nowych wyzwań, które przyczynią się do ich zmiany sytuacji społecznej i materialnej i rozwoju obszarów wiejskich Gminy
</t>
  </si>
  <si>
    <t>jarmark oraz wydanie informatora  o  produktach lokalnych</t>
  </si>
  <si>
    <t>mieszkańcy Gminy Klembów, organizacje pozarządowe działające na terenie gminy oraz odwiedzający jarmark i potencjalni turyści</t>
  </si>
  <si>
    <t>Gmina Klembów</t>
  </si>
  <si>
    <t>ul. Gen. Fr. Żymirskiego 38, 05-205 Klembów</t>
  </si>
  <si>
    <t>Chrońmy pszczoły - to się opłaca</t>
  </si>
  <si>
    <t>propagowanie dobrych praktyk rolniczych i środowiskowych na obszarach wiejskich, co przyczyni się do zwiększenia populacji pszczół oraz poprawy ich zdrowotności; projekt zakłada upowszechnienie wiedzy na temat roli pszczół w życiu człowieka oraz zasad ich ochrony przez rolników</t>
  </si>
  <si>
    <t>akcja promocyjna, szkolenia</t>
  </si>
  <si>
    <t>rolnicy z województwa mazowieckiego, doradcy (z państwowych i prywatnych podmiotów doradczych), członkowie stowarzyszeń i związków pszczelarskich, studenci i uczniowie kierunków rolniczych/przyrodniczych, mieszkańcy obszarów wiejskich</t>
  </si>
  <si>
    <t>Centrum Doradztwa Rolniczego z siedzibą w Brwinowie</t>
  </si>
  <si>
    <t>Udział w Targach turystycznych Wypoczynek 2016 Toruński Festiwal Smaków</t>
  </si>
  <si>
    <t>prezentacja osiągnięć i promocja polskiej wsi w kraju poprzez udział w  Targach turystycznych Wypoczynek 2016 Toruński Festiwal Smaków; operacja daje również  możliwość wymiany doświadczeń oraz niesie za sobą wartość edukacyjną jak i integracyjno – aktywizującą</t>
  </si>
  <si>
    <t>udział w targach - stoisko wystawiennicze</t>
  </si>
  <si>
    <t>Koła Gospodyń Wiejskich działające na terenie gminy Miasto i Gmina Serock, Gospodarstwa Agroturystyczne z terenu Gminy</t>
  </si>
  <si>
    <t>Miasto i Gmina Serock</t>
  </si>
  <si>
    <t>ul. Rynek 21, 05-140 Serock</t>
  </si>
  <si>
    <t>X Mazowiecki Festiwal Kapel Ludowych „Pod Siedlcami w Wiśniewie”</t>
  </si>
  <si>
    <t>promocja miejscowości Wiśniew oraz Gminy Wiśniew; operacja będzie mieć  wpływ na jakości życia, zwiększenie aktywności mieszkańców, wzrost poziomu wiedzy i podtrzymanie tradycji ludowej, a także nawiązanie współpracy i wymiana doświadczeń między uczestniczącymi zespołami</t>
  </si>
  <si>
    <t>mieszkańcy miejscowości Wiśniew, Gminy Wiśniew, goście, zespoły uczestniczące w Festiwalu</t>
  </si>
  <si>
    <t>Gminny Ośrodek Kultury w Wiśniewie</t>
  </si>
  <si>
    <t>ul. Batalionów Chłopskich 2, 08-112 Wiśniew</t>
  </si>
  <si>
    <t>Promocja ważnym czynnikiem rozwoju agroturystyki i turystyki wiejskiej na Mazowszu</t>
  </si>
  <si>
    <t>kompleksowe wsparcie działań w zakresie rozwoju turystyki wiejskiej na Mazowszu, szczególnie w zakresie tworzenia innowacyjnych produktów turystycznych; realizacja projektu, poprzez szeroką, ujednoliconą promocję, przyczyni się do wzrostu zainteresowania wypoczynkiem na mazowieckiej wsi</t>
  </si>
  <si>
    <t>kompleksowe działania promocyjne:  strona internetowa, opracowanie projektu logo stowarzyszenia, wykonanie  dwustronnych strzałek, służących  oznakowaniu obiektów turystycznych, opracowanie i druk materiałów promocyjnych, wykonanie banerów reklamujących stowarzyszenie</t>
  </si>
  <si>
    <t>mieszkańcy obszarów wiejskich Mazowsza, właściciele gospodarstw agroturystycznych i obiektów turystyki wiejskiej, członkowie Mazowieckiego Stowarzyszenia Turystyki Wiejskiej</t>
  </si>
  <si>
    <t xml:space="preserve">Mazowieckie Stowarzyszenie Turystyki Wiejskiej </t>
  </si>
  <si>
    <t>„Konie, łosie, kajaki i czosnowskie przysmaki”</t>
  </si>
  <si>
    <t xml:space="preserve">stworzenie nowoczesnej wsi w oparciu o dziedzictwo kulturowe, a zwłaszcza kulinarne: podtrzymywanie tradycji i historii niezapisanej i przekazywanej przez najstarsze pokolenia Czosnowa; wykorzystanie potencjału historycznego, społecznego, ekonomicznego, przyrodniczego i turystycznego do zrównoważonego rozwoju: wypromowanie produktu lokalnego w oparciu o dobre praktyki regionu małopolskiego; celem operacji jest również budowanie pozytywnej relacji między zróżnicowanym środowiskiem społecznym gminy
</t>
  </si>
  <si>
    <t>Festiwal Czosnowskich Przysmaków, wyjazd studyjny oraz wydanie folderu</t>
  </si>
  <si>
    <t xml:space="preserve">mieszkańcy obszarów wiejskich woj. mazowieckiego, a zwłaszcza powiatów nowodworskiego,  zachodnio -warszawskiego i gminy Czosnów; lokalni przedsiębiorcy działający w granicy turystycznej; członkowie organizacji pozarządowych i grup nieformalnych zajmujący się działaniami o charakterze kulturalnym, turystycznym, ludowym
</t>
  </si>
  <si>
    <t>Gmina Czosnów</t>
  </si>
  <si>
    <t>ul. Gminna 6, 05-152 Czosnów</t>
  </si>
  <si>
    <t>Realizacja Programów Aktywności Lokalnej w praktyce</t>
  </si>
  <si>
    <t xml:space="preserve">realizacja Programu Aktywności Lokalnej (PAL), który zakłada wspólne działania lokalnych podmiotów na rzecz uaktywnienia i pobudzenia potencjału grup oraz społeczności lokalnych, a także włączanie ich w życie społeczne; przedsięwzięcia w tym zakresie ukierunkowane będą na edukację społeczną, inicjonowanie grup samopomocowych, zachęcanie mieszkańców do udziału w lokalnych inicjatywach, promowanie działań wolontarystycznych, udostępnianie informacji o dostępnych usługach, budowanie pozytywnych związków między członkami społeczności. </t>
  </si>
  <si>
    <t xml:space="preserve">przedstawiciele organizacji pozarządowych z terenu powiatu łosickiego, siedleckiego, sokołowskiego współpracujących z osobami zagrożonymi ubóstwem i wykluczeniem społecznym,
przedstawiciele Ośrodków Pomocy Społecznej, przedstawiciele samorządów, przedstawiciele LGD
</t>
  </si>
  <si>
    <t>Stowarzyszenie „Lokalna Grupa Działania – Tygiel Doliny Bugu”</t>
  </si>
  <si>
    <t>ul. Warszawska 51/7, 17-312 Drohiczyn</t>
  </si>
  <si>
    <t>Poznajemy zwyczaje Podhala – wyjazd studyjny dla Kół Gospodyń Wiejskich z Gminy Krasnosielc</t>
  </si>
  <si>
    <t>zwiększenie kompetencji na temat pozyskiwania środków z funduszy unijnych oraz wzrost aktywności społecznej i kulturalnej grupy 50 kobiet w różnym wieku zamieszkujących obszary wiejskie</t>
  </si>
  <si>
    <t>Liczba wyjazdów/wizyt studyjnych/wymian eksperckich</t>
  </si>
  <si>
    <t>KGW działające na terenie Gminy Krasnosielc</t>
  </si>
  <si>
    <t>Gmina Krasnosielc</t>
  </si>
  <si>
    <t>ul. Rynek 40, 06-212 Krasnosielc</t>
  </si>
  <si>
    <t>Liczba uczestników wyjazdów/wizyt studyjnych/wymian eksperckich</t>
  </si>
  <si>
    <t>Razem dla  zrównoważonego rozwoju LGD Razem dla Rozwoju</t>
  </si>
  <si>
    <t>promocja zrównoważonego rozwoju obszarów wiejskich poprzez przeprowadzenie kompleksowej kampanii promocyjno – informacyjnej z zakresu identyfikowania i rozpowszechniania najlepszych praktyk w realizacji projektów dotyczących zachowania i ochrony dziedzictwa kulturowego polskiej wsi oraz zachowania i ochrony środowiska i krajobrazu przyrodniczego i bioróżnorodności</t>
  </si>
  <si>
    <t>wystawa; konferencja inaugurująca projekt, przeprowadzenie cyklu  szkoleń/seminariów, wydanie broszury i filmu promującego dobre praktyki i zrównoważony rozwój obszarów wiejskich</t>
  </si>
  <si>
    <t>Liczba szkoleń, warsztatów</t>
  </si>
  <si>
    <t>mieszkańcy obszarów wiejskich</t>
  </si>
  <si>
    <t>Lokalna Grupa Działania Razem dla Rozwoju</t>
  </si>
  <si>
    <t>ul. Rębowska 52 lok. 3,4,6, 09-450 Wyszogród</t>
  </si>
  <si>
    <t>Liczba konferencji, spotkań, seminariów</t>
  </si>
  <si>
    <t>Liczba uczestników szkoleń, warsztatów</t>
  </si>
  <si>
    <t>Liczba uczestników konferencji, spotkań, seminariów</t>
  </si>
  <si>
    <t xml:space="preserve">Liczba wydanych broszur, artykułów, publikacji itp. </t>
  </si>
  <si>
    <t>Liczba wykorzystanych innych narzędzi komunikacji dla informacji lub promocji lub upowszechniania dobrych praktyk, np. mediów społecznościowych</t>
  </si>
  <si>
    <t>Wizyta studyjna dla sołtysów - producentów rolnych i potencjalnych producentów rolnych</t>
  </si>
  <si>
    <t xml:space="preserve">promocja profesjonalnej współpracy i realizacji przez rolników wspólnych inwestycji w łańcuchu żywnościowym </t>
  </si>
  <si>
    <t>wizyta studyjna - element towarzyszący konkursowi na najaktywniejsze sołectwo, promocja spółdzielczości na obszarach wiejskich</t>
  </si>
  <si>
    <t>sołtysi, rolnicy z Mazowsza</t>
  </si>
  <si>
    <t>minimum 25; maksimum 50</t>
  </si>
  <si>
    <t>Międzynarodowe Targi Turystyki Wiejskiej i Agroturystyki – Agrotravel 2017</t>
  </si>
  <si>
    <t>promocja produktów tradycyjnych i regionalnych oraz walorów agroturystycznych mazowieckiej wsi</t>
  </si>
  <si>
    <t>stoisko wystawiennicze na targach</t>
  </si>
  <si>
    <t>Opłata za powierzchnię targową na FRUIT LOGISTICA 2018 w Berlinie oraz wykonanie materiałów promocyjnych na targi</t>
  </si>
  <si>
    <t xml:space="preserve">opłata za stoisko wystawiennicze na targach, oraz przygotowanie materiałów promocyjnych na konkurs targowy- mazowieckie koło fortuny </t>
  </si>
  <si>
    <t xml:space="preserve">liczba targów, wystaw, jarmarków, festynów, dożynek </t>
  </si>
  <si>
    <t>liczba kompletów promocyjnych (tylko gadżety)</t>
  </si>
  <si>
    <t>minimum 1000; maksimum 2000</t>
  </si>
  <si>
    <t>promocja produktów tradycyjnych i regionalnych oraz tradycji mazowieckiej wsi</t>
  </si>
  <si>
    <t xml:space="preserve">stoisko wystawiennicze na dożynkach, konkurs - mazowieckie koło fortuny z nagrodami - materiałami promocyjnymi i kalendarzami na 2018 rok, wykonanymi na potrzeby tej operacji </t>
  </si>
  <si>
    <t>liczba materiałów promocyjnych (tylko gadżety) i kalendarzy</t>
  </si>
  <si>
    <t>Targi Smaki Regionów w Poznaniu</t>
  </si>
  <si>
    <t xml:space="preserve">stoisko wystawiennicze na targach, konkurs - mazowieckie koło fortuny z nagrodami - materiałami promocyjnymi wykonanymi na potrzeby tej operacji </t>
  </si>
  <si>
    <t>konkurs z nagrodami</t>
  </si>
  <si>
    <t>minimum 10; maksimum 40</t>
  </si>
  <si>
    <t>minimum 300; maksimum 500</t>
  </si>
  <si>
    <t>Konkurs na najaktywniejsze sołectwo</t>
  </si>
  <si>
    <t xml:space="preserve">pobudzenie aktywności lokalnej i nagrodzenie dobrych praktyk w zakresie rozwoju "małych ojczyzn" i wykorzystania funduszu sołeckiego </t>
  </si>
  <si>
    <t>XI Mazowiecki Kongres Rozwoju Obszarów Wiejskich</t>
  </si>
  <si>
    <t>kongres tematyczny</t>
  </si>
  <si>
    <t>liczba uczestników  konferencji, spotkań, seminariów</t>
  </si>
  <si>
    <t>minimum 200; maksimum 260</t>
  </si>
  <si>
    <t xml:space="preserve">liczba wyjazdów/wizyt studyjnych/wymian eksperckich </t>
  </si>
  <si>
    <t>partnerzy KSOW w tym przedstawiciele LGD i samorządów lokalnych</t>
  </si>
  <si>
    <t xml:space="preserve">liczba uczestników wyjazdów/wizyt studyjnych/wymian eksperckich </t>
  </si>
  <si>
    <t>minimum 20; maksimum 35</t>
  </si>
  <si>
    <t>Wkładka tematyczna do gazet</t>
  </si>
  <si>
    <t xml:space="preserve">dotarcie z informacją nt. dobrych praktyk na rzecz rozwoju obszarów wiejskich  </t>
  </si>
  <si>
    <t xml:space="preserve">jedna wkładka tematyczna w maksymalnie sześciu gazetach regionalnych </t>
  </si>
  <si>
    <t xml:space="preserve">Promocja KSOW w czasopiśmie "Z serca Polski" </t>
  </si>
  <si>
    <t xml:space="preserve">strony tematyczne w czasopiśmie "Z serca Polski" oraz loteria dla czytelników </t>
  </si>
  <si>
    <t>minimum 5; maksimum 10</t>
  </si>
  <si>
    <t>minimum 35; maksimum 60</t>
  </si>
  <si>
    <t>minimum 50; maksimum 100</t>
  </si>
  <si>
    <t>minimum 6; maksimum 10</t>
  </si>
  <si>
    <t>minimum 360; maksimum 600</t>
  </si>
  <si>
    <t>Konkurs wiedzy w zakresie rolnictwa ekologicznego i produktu ekologicznego pn. „Smak ekologicznej żywności”</t>
  </si>
  <si>
    <t>uczniowie szkół podstawowych/ gimnazjum (teren Mazowsza)</t>
  </si>
  <si>
    <t xml:space="preserve">Wizyta studyjna w ramach Sieci Dziedzictwa Kulinarnego </t>
  </si>
  <si>
    <t xml:space="preserve">  promocja lokalnej żywności opartej na regionalnych surowcach, wzmocnienie regionalnej tożsamości,  wymiana doświadczeń między regionami, służąca poznaniu dobrych praktyk dotyczących współpracy instytucji samorządu z producentami produktów tradycyjnych i regionalnych w ramach promocji żywności tradycyjnej i regionalnej promowanej logotypem Sieci Dziedzictwa Kulinarnego</t>
  </si>
  <si>
    <t xml:space="preserve">wizyta studyjna   </t>
  </si>
  <si>
    <t>liczba  wyjazdów/wizyt studyjnych/wymian eksperckich</t>
  </si>
  <si>
    <t>członkowie Sieci Dziedzictwa Kulinarnego</t>
  </si>
  <si>
    <t>minimum 10; maksimum 30</t>
  </si>
  <si>
    <t>Kompleksowy projekt Pociągiem do natury - koleją do kultury</t>
  </si>
  <si>
    <t>kompleksowy projekt stanowiący kontynuację projektu Pociąg do natury, ukazującego atrakcje turystyczne, agroturystyczne i przyrodnicze, rozwinięty o ofertę Kolei Mazowieckich i kilkunastu muzeów z miast na trasach tego przewoźnika</t>
  </si>
  <si>
    <t>wydanie broszury/publikacji oraz materiałów informacyjno-promocyjnych, a także reklama w prasie branżowej</t>
  </si>
  <si>
    <t>minimum 500; maksimum 2000</t>
  </si>
  <si>
    <t>liczba pakietów promocyjnych (tylko gadżety) i kalendarzy</t>
  </si>
  <si>
    <t>Inicjatywy lokalne rozwijają obszary wiejskie - lepszy przykład niż wykład</t>
  </si>
  <si>
    <t xml:space="preserve">podniesienie kompetencji przedstawicieli LGD, tworzenie partnerstw międzysektorowych </t>
  </si>
  <si>
    <t>liczba wizyt studyjnych</t>
  </si>
  <si>
    <t xml:space="preserve">członkowie LGD, przedstawiciele sektora społecznego, gospodarczego i publicznego </t>
  </si>
  <si>
    <t>LGD Przyjazne Mazowsze</t>
  </si>
  <si>
    <t xml:space="preserve">ul. Sienkiewicza 11, 09-100 Płońsk </t>
  </si>
  <si>
    <t>liczba uczestników wizyt studyjnych</t>
  </si>
  <si>
    <t>Innowacyjna wieś - dobre praktyki przedsiębiorczości na obszarach wiejskich</t>
  </si>
  <si>
    <t xml:space="preserve">rozwój lokalnej przedsiębiorczości, transfer wiedzy i innowacji w rolnictwie, optymalizacja wykorzystania środowiska naturalnego </t>
  </si>
  <si>
    <t xml:space="preserve">liczba szkoleń </t>
  </si>
  <si>
    <t>mieszkańcy obszarów wiejskich, lokalni liderzy</t>
  </si>
  <si>
    <t>LGD Razem dla Rozwoju</t>
  </si>
  <si>
    <t>ul. Rębowska 52, 09-459 Wyszogród</t>
  </si>
  <si>
    <t>Rozwój przedsiębiorczości z wykorzystaniem alternatywnych form działalności pozarolniczej</t>
  </si>
  <si>
    <t xml:space="preserve">aktywizacja mieszkańców na rzecz rozwoju przedsiębiorczości, podniesienie wiedzy w zakresie gospodarstw opiekuńczych i ekonomii społecznej </t>
  </si>
  <si>
    <t xml:space="preserve">szkolenie, wyjazd studyjny, stoisko wystawiennicze na targach/imprezie plenerowej, publikacja, audycja/spot  </t>
  </si>
  <si>
    <t xml:space="preserve">rolnicy, przedsiębiorcy, KGW, LGD </t>
  </si>
  <si>
    <t>LGD Aktywni Razem</t>
  </si>
  <si>
    <t>ul. Stary Rynek 16, 09-530 Gąbin</t>
  </si>
  <si>
    <t>minimum 24 maksimum 30</t>
  </si>
  <si>
    <t xml:space="preserve">liczba imprez, na których wykorzystane będzie stoisko wystawiennicze </t>
  </si>
  <si>
    <t xml:space="preserve">liczba ulotek </t>
  </si>
  <si>
    <t xml:space="preserve">liczba spotów </t>
  </si>
  <si>
    <t xml:space="preserve">Przetwórstwo mięsa w gospodarstwie rolnym </t>
  </si>
  <si>
    <t xml:space="preserve">wejście w wyższe fazy łańcucha żywnościowego w tym przetwórstwo i sprzedaż produktów bezpośrednio z gospodarstwa </t>
  </si>
  <si>
    <t xml:space="preserve">Mazowiecki Ośrodek Doradztwa Rolniczego z siedzibą w Warszawie </t>
  </si>
  <si>
    <t xml:space="preserve">ul. Czereśniowa 98, 02-456 Warszawa </t>
  </si>
  <si>
    <t>Innowacyjny hodowca</t>
  </si>
  <si>
    <t xml:space="preserve">wymiana wiedzy, propagowanie dobrych praktyk w zakresie hodowli bydła i produkcji żywności </t>
  </si>
  <si>
    <t xml:space="preserve"> kongres/konferencja, wyjazd studyjny, szkolenie</t>
  </si>
  <si>
    <t xml:space="preserve">liczba konferencji </t>
  </si>
  <si>
    <t xml:space="preserve">hodowcy bydła mlecznego </t>
  </si>
  <si>
    <t>Mazowiecki Związek Hodowców Bydła i Producentów Mleka</t>
  </si>
  <si>
    <t>ul. Przyszłości 1, 05-804 Parzniew</t>
  </si>
  <si>
    <t xml:space="preserve">liczba uczestników konferencji </t>
  </si>
  <si>
    <t xml:space="preserve">Rozwój przedsiębiorczości - produkcja żywności lokalnej i tradycyjnej </t>
  </si>
  <si>
    <t xml:space="preserve">rozwój przedsiębiorczości na obszarach wiejskich w zakresie produkcji żywności lokalnej i tradycyjnej </t>
  </si>
  <si>
    <t xml:space="preserve">konferencja, konkurs </t>
  </si>
  <si>
    <t xml:space="preserve">rolnicy i mieszkańcy obszarów wiejskich prowadzący działalność produkcyjną i agroturystyczną </t>
  </si>
  <si>
    <t>XII Jesienny Jarmark "Od pola do stołu"</t>
  </si>
  <si>
    <t>aktywizacja mieszkańców wsi do podejmowania inicjatyw w zakresie alternatywnych źródeł dochodu</t>
  </si>
  <si>
    <t xml:space="preserve">szkolenie, impreza plenerowa, konkurs </t>
  </si>
  <si>
    <t>rolnicy, producenci i konsumenci</t>
  </si>
  <si>
    <t xml:space="preserve">liczba wystawców na imprezie plenerowej </t>
  </si>
  <si>
    <t xml:space="preserve">liczba dni targowych imprezy plenerowej </t>
  </si>
  <si>
    <t xml:space="preserve">liczba uczestników konkursu </t>
  </si>
  <si>
    <t xml:space="preserve">Systemy jakości żywności - wsparciem jakości produkcji </t>
  </si>
  <si>
    <t xml:space="preserve">kompleksowe wsparcie działań w zakresie organizacji łańcucha dostaw żywności </t>
  </si>
  <si>
    <t xml:space="preserve">rolnicy, producenci i przetwórcy żywności </t>
  </si>
  <si>
    <t>Zarządzanie gospodarstwem rolnym</t>
  </si>
  <si>
    <t xml:space="preserve">zwiększenie rentowności gospodarstw i konkurencyjności rolnictwa </t>
  </si>
  <si>
    <t xml:space="preserve">szkolenie, publikacja </t>
  </si>
  <si>
    <t xml:space="preserve">liczba broszur </t>
  </si>
  <si>
    <t>Postęp hodowlany a praktyka rolnicza</t>
  </si>
  <si>
    <t>uzupełnienie wiedzy i wprowadzenie nowych praktyk w zakresie postępu biologicznego i hodowlanego</t>
  </si>
  <si>
    <t xml:space="preserve">Wyjazd studyjny - poszukiwanie nowych działalności w rolnictwie </t>
  </si>
  <si>
    <t xml:space="preserve">prezentacja nowych trendów w rolnictwie, alternatywnych sposobów zarobkowania na obszarach wiejskich oraz wdrażania nowych inicjatyw </t>
  </si>
  <si>
    <t xml:space="preserve">rolnicy i przedstawiciele organizacji rolniczych </t>
  </si>
  <si>
    <t>Gmina Strachówka</t>
  </si>
  <si>
    <t xml:space="preserve">ul. Norwida 6, 05-282 Strachówka </t>
  </si>
  <si>
    <t>Ubezpieczenia w rodzinnych gospodarstwach rolnych</t>
  </si>
  <si>
    <t>podniesienie wiedzy na temat ubezpieczeń społecznych</t>
  </si>
  <si>
    <t>rolnicy prowadzący gospodarstwa rodzinne</t>
  </si>
  <si>
    <t>Prawidłowa gospodarka pasieczna zgodna z kodeksem dobrej praktyki rolniczej</t>
  </si>
  <si>
    <t>odtwarzanie, ochrona i wzmacnianie ekosystemów</t>
  </si>
  <si>
    <t>pszczelarze, rolnicy i doradcy</t>
  </si>
  <si>
    <t>IV Jarmark Raciąski</t>
  </si>
  <si>
    <t xml:space="preserve">zachowanie i promowanie dziedzictwa kulturowego, kulinarnego, tradycji, rozwój działań, wzrost liczby osób poinformowanych o PROW </t>
  </si>
  <si>
    <t xml:space="preserve">szkolenie, impreza plenerowa, publikacja, spot </t>
  </si>
  <si>
    <t>instytucje, producenci i konsumenci z terenu powiatu płońskiego</t>
  </si>
  <si>
    <t>Miejskie Centrum Kultury, Sportu i Rekreacji w Raciążu</t>
  </si>
  <si>
    <t xml:space="preserve">ul. Parkowa 14, 09-140 Raciąż </t>
  </si>
  <si>
    <t>minimum 80 maksimum 100</t>
  </si>
  <si>
    <t xml:space="preserve">liczba plakatów </t>
  </si>
  <si>
    <t>XV Warszawskie Święto Chleba</t>
  </si>
  <si>
    <t>zachowanie i promowanie dziedzictwa kulturowego, kulinarnego, informowanie o PROW 2014-2020</t>
  </si>
  <si>
    <t xml:space="preserve">impreza plenerowa, publikacja </t>
  </si>
  <si>
    <t>rodziny z dziećmi, rolnicy, turyści, mieszkańcy Warszawy</t>
  </si>
  <si>
    <t>Centralna Biblioteka Rolnicza</t>
  </si>
  <si>
    <t>XXV Olimpiada Wiedzy Rolniczej</t>
  </si>
  <si>
    <t xml:space="preserve">aktywizacja młodzieży wiejskiej do pogłębiania wiedzy rolniczej i podejmowania inicjatyw w zakresie rozwoju obszarów wiejskich </t>
  </si>
  <si>
    <t xml:space="preserve">młodzi rolnicy </t>
  </si>
  <si>
    <t>Organizacja VIII Festiwalu Aktywności Społecznej i Kulturalnej Sołectw</t>
  </si>
  <si>
    <t>aktywizacja mieszkańców, promocja lokalnego dziedzictwa kulturowego, historycznego, przyrodniczego, gospodarczego i kulinarnego</t>
  </si>
  <si>
    <t xml:space="preserve">impreza plenerowa, publikacja, spot, baner </t>
  </si>
  <si>
    <t xml:space="preserve">liczba imprez plenerowych </t>
  </si>
  <si>
    <t>sołectwa, mieszkańcy obszarów wiejskich, rolnicy</t>
  </si>
  <si>
    <t>LGD Zalew Zegrzyński</t>
  </si>
  <si>
    <t>ul. Sikorskiego 11 lok. 413, 05-119 Legionowo</t>
  </si>
  <si>
    <t xml:space="preserve">liczba zaproszeń </t>
  </si>
  <si>
    <t>liczba artykułów w gazecie (nakład 1 artykułu)</t>
  </si>
  <si>
    <t>Jadowski Festiwal Smaków</t>
  </si>
  <si>
    <t>promocja lokalnego dziedzictwa kulturowego, historycznego, przyrodniczego, gospodarczego i kulinarnego</t>
  </si>
  <si>
    <t xml:space="preserve">mieszkańcy gminy </t>
  </si>
  <si>
    <t>Gminny Ośrodek Kultury w Jadowie</t>
  </si>
  <si>
    <t>ul. Jana Pawła II 17, 05-280 Jadów</t>
  </si>
  <si>
    <t xml:space="preserve">Produkty lokalne na zlocie traktorów w Gminie Klembów </t>
  </si>
  <si>
    <t xml:space="preserve">aktywizacja mieszkańców, rozbudzenie potencjału i pobudzenie lokalnej społeczności </t>
  </si>
  <si>
    <t xml:space="preserve">impreza plenerowa,  publikacja, prasa, spot, baner </t>
  </si>
  <si>
    <t xml:space="preserve">mieszkańcy gminy, organizacje pozarządowe </t>
  </si>
  <si>
    <t xml:space="preserve">ul. Żymirskiego 38, 05-205 Klembów </t>
  </si>
  <si>
    <t xml:space="preserve">liczba banerów </t>
  </si>
  <si>
    <t xml:space="preserve">podniesienie świadomości konsumentów w zakresie rolnictwa ekologicznego </t>
  </si>
  <si>
    <t xml:space="preserve">rolnicy ekologiczni </t>
  </si>
  <si>
    <t xml:space="preserve">liczba gospodarstw ekologicznych, które wezmą udział w konkursie </t>
  </si>
  <si>
    <t>minimum 8 maksimum 12</t>
  </si>
  <si>
    <t>Konkurs Agroliga 2017</t>
  </si>
  <si>
    <t>promowanie przedsiębiorczości i nowoczesnych technologii</t>
  </si>
  <si>
    <t xml:space="preserve">rolnicy i przedsiębiorcy </t>
  </si>
  <si>
    <t>Kolektory słoneczne, systemy fotowoltaiczne szansą dla rodzinnych gospodarstw rolnych</t>
  </si>
  <si>
    <t>promocja alternatywnych metod pozyskiwania energii</t>
  </si>
  <si>
    <t>Dożynki Powiatu Siedleckiego 2017</t>
  </si>
  <si>
    <t xml:space="preserve">zwiększenie zainteresowania PROW, zachowanie i promocja dziedzictwa kulinarnego, kulturowego i tradycji </t>
  </si>
  <si>
    <t xml:space="preserve">impreza plenerowa, publikacja, baner </t>
  </si>
  <si>
    <t xml:space="preserve">mieszkańcy obszarów wiejskich, rolnicy, organizacje pozarządowe  </t>
  </si>
  <si>
    <t xml:space="preserve">ul. Piłsudskiego 40, 08-110 Siedlce </t>
  </si>
  <si>
    <t xml:space="preserve">Szlak rowerowy "Rowerem nad Wkrę" turystyczną promocją wsi </t>
  </si>
  <si>
    <t xml:space="preserve">wzrost zainteresowania turystycznego, rozwój gospodarstw agroturystycznych i turystyki wodnej </t>
  </si>
  <si>
    <t>publikacja, narzędzie internetowe</t>
  </si>
  <si>
    <t xml:space="preserve">liczba publikacji </t>
  </si>
  <si>
    <t>turyści, rolnicy, właściciele gospodarstw agroturystycznych, przedsiębiorcy</t>
  </si>
  <si>
    <t>Stowarzyszenie NASZA WKRA</t>
  </si>
  <si>
    <t xml:space="preserve">ul. Guzikarzy 8a, 09-110 Sochocin </t>
  </si>
  <si>
    <t xml:space="preserve"> liczba osób korzystających z aplikacji mobilnej</t>
  </si>
  <si>
    <t xml:space="preserve">Żywność lokalnych rolników dla lokalnej społeczności </t>
  </si>
  <si>
    <t xml:space="preserve">pogłębienie wiedzy nt. wytwarzania i sprzedaży żywności </t>
  </si>
  <si>
    <t>rolnicy, KGW, właściciele gospodarstw agroturystycznych</t>
  </si>
  <si>
    <t xml:space="preserve">ul. Rynek 21, 05-140 Serock </t>
  </si>
  <si>
    <t>Dożynki Gminno-Powiatowe Drobin 2017</t>
  </si>
  <si>
    <t xml:space="preserve">podniesienie wiedzy o polityce rozwoju obszarów wiejskich i wsparciu finansowym, zachowanie dziedzictwa kulturowego, podtrzymanie tradycji </t>
  </si>
  <si>
    <t xml:space="preserve">impreza plenerowa, publikacja, konkurs </t>
  </si>
  <si>
    <t xml:space="preserve">rolnicy, organizacje rolnicze, KGW, grupy producentów, producenci żywności </t>
  </si>
  <si>
    <t>Miasto i Gmina Drobin</t>
  </si>
  <si>
    <t xml:space="preserve">ul. Piłsudskiego 12, 09-210 Drobin  </t>
  </si>
  <si>
    <t>Ludowe barwy lata</t>
  </si>
  <si>
    <t xml:space="preserve">rozwój lokalnej żywności, rękodzieła i wyrobów powiązanych z lokalną kulturą </t>
  </si>
  <si>
    <t>KGW, twórcy ludowi, mieszkańcy gminy, młodzież i dzieci</t>
  </si>
  <si>
    <t>Stowarzyszenie na Rzecz Rozwoju Gminy Jadów</t>
  </si>
  <si>
    <t xml:space="preserve">ul. Lipowa 1, 05-281 Szewnica </t>
  </si>
  <si>
    <t>Budżet brutto operacji
(w zł)</t>
  </si>
  <si>
    <t>Święto chleba</t>
  </si>
  <si>
    <t>Prowadzenie działań edukacyjnych na rzecz zrównoważonego rozwoju w oparciu o tradycje kulturowe i innowacyjne podejście do rozwoju gospodarczego branży piekarniczej</t>
  </si>
  <si>
    <t>wystawa połączona z kiermaszem</t>
  </si>
  <si>
    <t>mieszkańcy, przedsiębiorcy branży piekarniczej, konsumenci</t>
  </si>
  <si>
    <t>Samorząd Województwa Lubelskiego</t>
  </si>
  <si>
    <t>Artura Grottgera 4, 20-029 Lublin</t>
  </si>
  <si>
    <t>Jarmark Bożonarodzeniowy</t>
  </si>
  <si>
    <t>Promocja produktów tradycyjnych i regionalnych z Województwa Lubelskiego oraz kultywowanie tradycji i dziedzictwa kulturowego wsi</t>
  </si>
  <si>
    <t xml:space="preserve">organizacja jarmarku </t>
  </si>
  <si>
    <t>stowarzyszenia, przedsiębiorcy,z branży kulinarnej, mieszkańcy, przedstwiciele lokalnej społeczności</t>
  </si>
  <si>
    <t>Targi Vege Fruit Expo</t>
  </si>
  <si>
    <t>Angażowanie różnych podmiotów branżowych i przedstawicieli sektora producentów owoców i warzyw do promocji produktów na targach</t>
  </si>
  <si>
    <t xml:space="preserve">udział w targach wraz z zapewnieniem powierzchni wystawienniczej dla podmiotów branżowych z dziedziny owoców i warzyw </t>
  </si>
  <si>
    <t>rolnicy, przedsiębiorcy, grupy producentów</t>
  </si>
  <si>
    <t xml:space="preserve">Publikacja na temat produktów regionalnych - wznowienie III edycja </t>
  </si>
  <si>
    <t xml:space="preserve"> Promocja produktów tradycyjnych i regionalnych z Województwa Lubelskiego</t>
  </si>
  <si>
    <t>liczba publikacji</t>
  </si>
  <si>
    <t xml:space="preserve">mieszkańcy, producenci, </t>
  </si>
  <si>
    <t>Kongres sołtysów</t>
  </si>
  <si>
    <t xml:space="preserve">Celem realizacji operacji jest aktywizacja poprzez sołtysów mieszkańców Województwa Lubelskiego w rozwój obszarów wiejskich. Podczas kongresu odbędzie się konferencja oraz przeprowadzone zostaną konkursy z nagrodami dotyczące upowszechniania wiedzy na temat rozwoju obszarów wiejskich. Dodatkowo promowane będą produkty tradycyjne i regionalne podczas przygotowanej degustacji. </t>
  </si>
  <si>
    <t>kongres, konferencja, konkursy z nagrodami, degustacje produktów tradycyjnych przygotowane dla uczestników kongresu</t>
  </si>
  <si>
    <t>Sołtysi, przedstawiciele Samorządów oraz organizacji działających na rzecz rozwoju obszarów wiejskich</t>
  </si>
  <si>
    <t>Kongres organizacji pozarządowych działających na rzecz rozwoju obszarów wiejskich</t>
  </si>
  <si>
    <t>Aktywizacja organizacji pozarządowych Województwa Lubelskiego w rozwój obszarów wiejskich. Podczas kongresu odbędzie się konferencja oraz przeprowadzone zostaną konkursy z nagrodami dotyczące upowszechniania wiedzy na temat obszarów wiejskich połączone z degustacja produktów regionalnych i tradycyjnych</t>
  </si>
  <si>
    <t xml:space="preserve">koła gospodyń wiejskich, ochotnicze straże pożarne </t>
  </si>
  <si>
    <t>Cykl szkoleń dla lokalnych liderów działających na rzecz rozwoju obszarów wiejskich</t>
  </si>
  <si>
    <t>Aktywizacja lokalnej społeczności i informowanie na temat polityki związanej z rozwojem obszarów wiejskich</t>
  </si>
  <si>
    <t>spotkania z lokalnymi liderami</t>
  </si>
  <si>
    <t xml:space="preserve">Organizacja oraz udział w targach, kiermaszach i festynach </t>
  </si>
  <si>
    <t>Angażowanie różnych podmiotów-przedstawicieli sektora przetwórstwa produktów rolnych do promocji produktów na różnego rodzaju targach, kiermaszach i festynach związanych z wyżej wymienioną branżą.</t>
  </si>
  <si>
    <t>organizacja lub udział</t>
  </si>
  <si>
    <t>przetwórcy, konsumenci, grupy producentów, stowarzyszenia, gospodarstwa rolne</t>
  </si>
  <si>
    <t>Smaki Krainy wokół Lublina</t>
  </si>
  <si>
    <t xml:space="preserve">Zaangażowanie młodych mieszkańców z terenów wiejskich do podejmowania inicjatyw mających na celu rozwój przedsiębiorczości z wykorzystaniem istniejących zasobów kulinarnych. </t>
  </si>
  <si>
    <t>Warsztaty kulinarne, konferencja</t>
  </si>
  <si>
    <t>Osoby młode (13 do 25 lat), przedstawiciele podmiotów ekonomii społecznej</t>
  </si>
  <si>
    <t>Lokalna Grupa Działania na Rzecz rozwoju Gmin Powiatu Lubelskiego „Kraina wokół Lublina”</t>
  </si>
  <si>
    <t xml:space="preserve">ul. Narutowicza 37/5,    20-016 Lublin </t>
  </si>
  <si>
    <t>powstanie profilu projektu na portalu społecznościowym</t>
  </si>
  <si>
    <t>Nabywanie nowych umiejętności przez mieszkańców gminy Konopnica</t>
  </si>
  <si>
    <t>Aktywizacja mieszkańców wsi wokół projektu z wykorzystaniem potencjału młodzieży i osób starszych oraz wykluczonych społecznie.</t>
  </si>
  <si>
    <t>Warsztaty</t>
  </si>
  <si>
    <t>Dzieci, młodzież, dorośli, seniorzy - mieszkańcy gminy Konopnica</t>
  </si>
  <si>
    <t>Gmina Konopnica</t>
  </si>
  <si>
    <t xml:space="preserve">Motycz, 21-030 Konopnica </t>
  </si>
  <si>
    <t>liczba uczestników zajęć sportowych</t>
  </si>
  <si>
    <t>Kapliczki i krzyże przydrożne Gminy Strzyżewice</t>
  </si>
  <si>
    <t xml:space="preserve">Uzyskanie równowagi społecznej na obszarach wiejskich poprzez promocję zrównoważonego rozwoju tych obszarów. </t>
  </si>
  <si>
    <t>wydanie publikacji w formie papierowej i elektronicznej</t>
  </si>
  <si>
    <t>Młodzież, dorośli mieszkańcy gminy</t>
  </si>
  <si>
    <t>Gmina Strzyżewice</t>
  </si>
  <si>
    <t>Strzyżewice 109,     23-107 Strzyżewice</t>
  </si>
  <si>
    <t>Wydanie publikacji oraz zbioru multimedialnego w ramach promocji Gminy Strzyżewice</t>
  </si>
  <si>
    <t xml:space="preserve">Wzbudzenie w mieszkańcach Gminy Strzyżewice chęci do aktywnego działania na rzecz swojego miejsca zamieszkania oraz kształtowanie lokalnego patriotyzmu przy równoczesnym identyfikowaniu się ze swoim środowiskiem lokalnym. </t>
  </si>
  <si>
    <t>Platforma internetowa - panorama gminy, film promocyjny, wirtualny spacer po gminie, publikacja</t>
  </si>
  <si>
    <t xml:space="preserve">wydanie publikacji w formie papierowej                             produkcja filmu promującego </t>
  </si>
  <si>
    <t>Mieszkańcy Gminy Strzyżewice</t>
  </si>
  <si>
    <t>Strzyżewice 109,        23-107 Strzyżewice</t>
  </si>
  <si>
    <t>Promocja obszarów wiejskich       w gminie Bychawa poprzez wydanie przewodnika pt. Gmina Bychawa – moje małe centrum świata</t>
  </si>
  <si>
    <t>Uzyskanie równowagi w różnych aspektach - ekonomicznym i społecznym pomiędzy miastem Bychawa a wsiami na terenie gminy Bychawa.</t>
  </si>
  <si>
    <t>Przewodnik</t>
  </si>
  <si>
    <t>Mieszkańcy całego województwa, mieszkańcy wsi w gminie Bychawa</t>
  </si>
  <si>
    <t>Gmina Bychawa</t>
  </si>
  <si>
    <t>ul. Partyzantów 1, 23-100 Bychawa</t>
  </si>
  <si>
    <t>Rowerem po terenie Gminy Strzyżewice</t>
  </si>
  <si>
    <t>Rajd rowerowy, warsztaty</t>
  </si>
  <si>
    <t>liczba rajdów promujących turystykę wiejską</t>
  </si>
  <si>
    <t>Dzieci oraz rodzice lub prawni opiekunowie</t>
  </si>
  <si>
    <t>Strzyżewice 109, 23-107 Strzyżewice</t>
  </si>
  <si>
    <t>Warsztaty z zakresu animacji społeczno - kulturalnej</t>
  </si>
  <si>
    <t xml:space="preserve">Aktywizacja mieszkańców z terenów wiejskich do podejmowania inicjatyw służących włączeniu społecznemu w szczególności osób starszych, młodzieży, niepełnosprawnych, mniejszości narodowych i in. </t>
  </si>
  <si>
    <t>Osoby od 18 do 65 lat</t>
  </si>
  <si>
    <t>Stowarzyszenie Rodzin Katolickich</t>
  </si>
  <si>
    <t>Żabia Wola 19 A, 23-107 Strzyżewice</t>
  </si>
  <si>
    <t>II, III, VI</t>
  </si>
  <si>
    <t>1,3,5</t>
  </si>
  <si>
    <t>Konferencja informacyjno – szkoleniowa: „Wytwarzanie produktów regionalnych jako szansa aktywizacji gospodarstw utrzymujących lokalne rasy zwierząt i promocji zrównoważonego rozwoju obszarów Lubelszczyzny”</t>
  </si>
  <si>
    <t>Aktywizacja hodowców zwierząt ras lokalnych na rzecz podejmowania inicjatyw w zakresie wytwarzania produktów regionalnych na bazie surowców pozyskiwanych ze zwierząt ww.ras utrzymywanych w małych gospodarstwach rodzinnych.</t>
  </si>
  <si>
    <t>Konferencja, publikacja</t>
  </si>
  <si>
    <t>Hodowcy zwierząt ras lokalnych (bydła rasy białogrzbietej, świń rasy puławskiej, owiec nizinnych odmiany uhruskiej) z terenów województwa lubelskiego i sąsiadujących terenów</t>
  </si>
  <si>
    <t>Uniwersytet Przyrodniczy                      w Lublinie</t>
  </si>
  <si>
    <t xml:space="preserve">Akademicka 13,         20-950 Lublin </t>
  </si>
  <si>
    <t>liczba opracowanych monografii naukowych</t>
  </si>
  <si>
    <t>liczba wydanych materiałów informacyjno-szkoleniowych</t>
  </si>
  <si>
    <t>Malowniczy wschód - fascynuje, integruje i... aktywizuje</t>
  </si>
  <si>
    <t>Aktywizacja mieszkańców 56 gmin: Leśniowice, Wojsławice, Dorohusk i Żmudź, w tym 36 osób w wieku 15-24 lata oraz 20 osób starszych powyżej 60 lat.</t>
  </si>
  <si>
    <t>Wyjazdy studyjne, szkolenie, ulotka</t>
  </si>
  <si>
    <t>Mieszkańcy 56 gmin: Leśniowice, Wojsławice, Dorohusk i Żmudź, w tym 36 osób w wieku 15-24 lata oraz 20 osób starszych powyżej 60 lat</t>
  </si>
  <si>
    <t>Stowarzyszenie Lokalna Grupa Działania "Ziemi Chełmskiej"</t>
  </si>
  <si>
    <t xml:space="preserve">ul. 11 Listopada 2, 22-100 Chełm </t>
  </si>
  <si>
    <t>Więcej umiejętności – więcej aktywności</t>
  </si>
  <si>
    <t>Podniesienie wiedzy i umiejętności mieszkańców obszarów wiejskich województwa lubelskiego w zakresie podejmowania działań wpływających na wzrost aktywności społeczności lokalnych, w tym zagrożonych społecznie.</t>
  </si>
  <si>
    <t>Szkolenie, wizyta studyjna, konferencja</t>
  </si>
  <si>
    <t xml:space="preserve">Mieszkańcy obszarów wiejskich województwa lubelskiego </t>
  </si>
  <si>
    <t>Wojewódzka Wystawa Koni Zimnokrwistych Tuczna 2016 wskazaniem kierunku rozwoju jako dodatkowe źródło utrzymania.</t>
  </si>
  <si>
    <t xml:space="preserve">Promowanie innowacji w rolnictwie. </t>
  </si>
  <si>
    <t>Wystawa</t>
  </si>
  <si>
    <t>liczba uczestniczących hodowców</t>
  </si>
  <si>
    <t>Mieszkańcy Gminy Tuczna, osoby zainteresowane  hodowlą koni</t>
  </si>
  <si>
    <t>Gmina Tuczna</t>
  </si>
  <si>
    <t>Tuczna 191 A, 21-523 Tuczna</t>
  </si>
  <si>
    <t>liczba przyznanych pucharów</t>
  </si>
  <si>
    <t>Naturalnie w Krainie Lessowych Wąwozów</t>
  </si>
  <si>
    <t>Promocja naturalnych obszarów Krainy Lessowych Wąwozów, jak również promocja zrównoważonego rozwoju obszarów wiejskich Krainy Lessowych Wąwozów– w tym działalności turystycznej i rozwijanej działalności gospodarczej opartej na zasobach środowiska naturalnego.</t>
  </si>
  <si>
    <t>Folder</t>
  </si>
  <si>
    <t>Miłośnicy turystyki na obszarach wiejskich i agroturystyki, turystyki aktywnej, turystyki hobbystycznej, 
rodziny z dziećmi, grupy przyjaciół, dzieci i młodzież  osoby indywidualne</t>
  </si>
  <si>
    <t>Lokalna Organizacja Turystyczna „Kraina Lessowych Wąwozów”</t>
  </si>
  <si>
    <t>Aleja Kasztanowa 2, 24-150 Nałęczów</t>
  </si>
  <si>
    <t>Na kresowym szlaku smaku</t>
  </si>
  <si>
    <t>Angażowanie różnych podmiotów - przedstawicieli sektora publicznego i gospodarczego do współpracy regionalnej       i budowania partnerskich relacji ze społecznością lokalną na terenie 7 LGD.</t>
  </si>
  <si>
    <t>Warsztaty, wyjazdy, konkursy, książka kucharska, publikacja</t>
  </si>
  <si>
    <t>opracowanie programu</t>
  </si>
  <si>
    <t>Przedstawiciele KGW, właściciele gastronomii, restauracji oraz gospodarstw agroturystycznych, producenci lokalni, przedstawiciele lokalnych społeczności znający lokalne zasoby związane z tradycyjnymi produktami</t>
  </si>
  <si>
    <t>Lokalna Grupa Działania „Roztocze Tomaszowskie”</t>
  </si>
  <si>
    <t>ul. Lwowska 32,     22-600 Tomaszów Lubelski</t>
  </si>
  <si>
    <t>liczba grup uczestników</t>
  </si>
  <si>
    <t>liczba wydanych ulotek</t>
  </si>
  <si>
    <t>150 lat rozwoju społeczności, kultury i tradycji gminy Niedrzwica Duża</t>
  </si>
  <si>
    <t>Aktywizacja i integracja mieszkańców Gminy Niedrzwica Duża na rzecz inicjatyw                    w zakresie wielokierunkowego rozwoju gminy, a także promocja i zwiększenie rozwoju gospodarczego, zwiększenie zasięgu informacji o dostępnych usługach i produktach poprzez targi.</t>
  </si>
  <si>
    <t>Targi, film promocyjny, obchody 150 lecia gminy</t>
  </si>
  <si>
    <t>liczba filmów promocyjnych</t>
  </si>
  <si>
    <t>Mieszkańcy gminy Niedrzwica Duża</t>
  </si>
  <si>
    <t>Gmina Niedrzwica Duża</t>
  </si>
  <si>
    <t>Niedrzwica Duża 30, 24-220 Niedrzwica Duża</t>
  </si>
  <si>
    <t>liczba stoisk targowych</t>
  </si>
  <si>
    <t>liczba grup artystycznych</t>
  </si>
  <si>
    <t>liczba uczestników targów, wystaw, jarmarków, festynów, dożynek</t>
  </si>
  <si>
    <t>Festiwal promocyjno – edukacyjny w Gminie Krzczonów</t>
  </si>
  <si>
    <t>Kontynuacja przedsięwzięcia jakim jest festiwal promocyjno-edukacyjny.</t>
  </si>
  <si>
    <t>Festiwal</t>
  </si>
  <si>
    <t xml:space="preserve">Mieszkańcy województwa lubelskiego </t>
  </si>
  <si>
    <t>Kreowanie rozwoju Lubelszczyzny w oparciu  o dobre praktyki krajowe i międzynarodowe</t>
  </si>
  <si>
    <t>Prowadzenie działań edukacyjnych na rzecz zrównoważonego rozwoju w oparciu                o tradycje kulturowe            i innowacyjne podejście do rozwoju przedsiębiorczości na wsi oraz aktywizacji społecznej mieszkańców.</t>
  </si>
  <si>
    <t>Wizyta gości z Węgier, konferencja</t>
  </si>
  <si>
    <t>Mieszkańcy województwa lubelskiego, członkowie LGD Ziemi Kraśnickiej, Węgrzy</t>
  </si>
  <si>
    <t>Lokalna Grupa Działania Ziemi Kraśnickiej</t>
  </si>
  <si>
    <t xml:space="preserve">ul. Jagiellońska 5,     23-200 Kraśnik </t>
  </si>
  <si>
    <t>Jarmark tkactwa i lnu</t>
  </si>
  <si>
    <t xml:space="preserve">Zachowanie i promocja dziedzictwa kulturowego jakim jest tradycyjna obróbka lnu i tkactwo poprzez zorganizowanie imprezy plenerowej. </t>
  </si>
  <si>
    <t>Wystawa plenerowa</t>
  </si>
  <si>
    <t>liczba wydarzeń plenerowych</t>
  </si>
  <si>
    <t>Wszystkie grupy społeczne</t>
  </si>
  <si>
    <t>Gminy Ośrodek Kultury w Kłoczewie</t>
  </si>
  <si>
    <t>ul. Klonowa 2,        08-550 Kłoczew</t>
  </si>
  <si>
    <t>Lubelszczyzna miodem płynąca – kultywowanie tradycji pszczelarskich oraz kulturowego dziedzictwa regionu</t>
  </si>
  <si>
    <t>Rozbudzenie wśród młodzieży i mieszkańców obszarów wiejskich zainteresowania pszczelarstwem, a w szczególności popularyzowanie pszczelarstwa i roli pszczół w środowisku naturalnym człowieka wśród dzieci i młodzieży oraz uświadomienie młodzieży znaczenia produktów pszczelich dla zdrowia.</t>
  </si>
  <si>
    <t>Konkurs, warsztaty, wystawa</t>
  </si>
  <si>
    <t>Uczniowie gimnazjów wiejskich województwa lubelskiego</t>
  </si>
  <si>
    <t>Powiat Lubelski</t>
  </si>
  <si>
    <t xml:space="preserve">ul. Spokojna 9,           20-074 Lublin </t>
  </si>
  <si>
    <t>liczba reportaży telewizyjnych</t>
  </si>
  <si>
    <t>Jarmark Firlejowski</t>
  </si>
  <si>
    <t>Wspieranie różnorodnych inicjatyw kulturalnych zwiększających obecność kultury w życiu społecznym mieszkańców na terenie gminy.</t>
  </si>
  <si>
    <t>Jarmark</t>
  </si>
  <si>
    <t xml:space="preserve">Dzieci, młodzież, dorośli, seniorzy </t>
  </si>
  <si>
    <t>Gminny Ośrodek Kultury i Sportu w Jastkowie zs. w Dąbrowicy</t>
  </si>
  <si>
    <t xml:space="preserve">Dąbrowica 133,     21-008 Jastków </t>
  </si>
  <si>
    <t>Zapewnienie pomocy technicznej w zakresie współpracy międzynarodowej  na rzecz tworzenia kontaktów - organizacja wizyty studyjnej do wybranego państwa UE dla LGD z terenu Woj. Lubelskiego</t>
  </si>
  <si>
    <t>Aktywizacja LGD z Woj.Lubelskiegonana na rzecz podejmowania inicjatyw w zakresie rozwoju obszarów wiejskich poprzez organizację wyjazdu studyjnego. Dobre praktyki w zakresie funkcjonowania LGD w wybranym państwie UE - możliwośc nawiązania współpracy. Organizacja wyjazdu przyczyni sie do aktywizacji mieszkańców obszarów wiejskich w celu tworzenia partnerstw na rzecz realizacji projektów nakierowanych na rozwój tych obszarów, w skład których wchodzą przedstawiciele sektora publicznego, sektora prywatnego oraz organizacji pozarządowych</t>
  </si>
  <si>
    <t>osoba</t>
  </si>
  <si>
    <t>LGD</t>
  </si>
  <si>
    <t>III-IV kwartał</t>
  </si>
  <si>
    <t>Konferencja połączona z wizytą studyjną  „Przyszłość producentów Mleka” – nowe kierunki dystrybucji i sprzedaży, tworzenie wspólnych inwestycji.</t>
  </si>
  <si>
    <t xml:space="preserve"> Zwiekszenia rentowności gospodarstw zajmujacych się produkcja mleka. konferencja poruszy kwestię innowacji w zakresie produkcji i przetwórstwa mleka. Organizacja konferencji przyczyni się do upowszechniania wiedzy w zakresie innowacyjnych rozwiązań w rolnictwie, produkcji żywności, leśnictwie i na obszarach wiejskich </t>
  </si>
  <si>
    <t>Konferencja połaczona z wyjazdem studyjnym wraz z noclegiem dla uczestników</t>
  </si>
  <si>
    <t>osoby, materiały szkoleniowe, materiały promocyjne</t>
  </si>
  <si>
    <t>naukowcy, rolnicy, przetwórcy</t>
  </si>
  <si>
    <t>Rozwój obszarów wiejskich poprzez upowszechnianie wiedzy na temat hodowli zwierząt, kultury rolnej i leśnej oraz wymiana doświadczeń  - wyjazd studyjny.(Belgia)</t>
  </si>
  <si>
    <t xml:space="preserve"> Zwiekszenia rentowności gospodarstw zajmujacych się hodowlą zwierząt.  Dobre praktyki w zakresie  hodowli. Organizacja wyjazdu przyczyni się do aktywizacji mieszkańców wsi na rzecz podejmowania inicjatyw na rzecz rozwoju obszarów wiejskich oraz promocji jakości życia na wsi lub promocji wsi jako miejsca do życia i rozwoju zawodowego</t>
  </si>
  <si>
    <t xml:space="preserve">rolnicy, grupy, producent-ów, </t>
  </si>
  <si>
    <t xml:space="preserve">Natura Food Łódź </t>
  </si>
  <si>
    <t xml:space="preserve">Wspieranie organizacji łańcucha żywności oraz rolników i producentów produkujących i przetwarzających żywność i produkty rolne. Promocja żywności tradycyjnej i regionalnej oraz ekologicznej. Udział w targach wspiera rozwoj przedsiębiorczości na obszarach wiejskich przez podnoszenie poziomu wiedzy i umiejętności w obszarze małego przetwórstwa lokalnego lub w obszarze rozwoju zielonej gospodarki, w tym tworzenia nowych miejsc pracy </t>
  </si>
  <si>
    <t>Udział w targach</t>
  </si>
  <si>
    <t>wystawcy</t>
  </si>
  <si>
    <t>rolnicy, przetwórcy</t>
  </si>
  <si>
    <t xml:space="preserve"> Targi Regionów, Poznań </t>
  </si>
  <si>
    <t xml:space="preserve"> Targi Ekogala Rzeszów </t>
  </si>
  <si>
    <t xml:space="preserve"> 
 Kiermasz Bożonarodzeniowy </t>
  </si>
  <si>
    <t xml:space="preserve">Wspieranie organizacji łańcucha żywności oraz rolników i producentów produkujących i przetwarzających żywność i produkty rolne. Promocja żywności tradycyjnej i regionalnej oraz ekologicznej. Organizacja kiermaszu wspiera rozwoj przedsiębiorczości na obszarach wiejskich przez podnoszenie poziomu wiedzy i umiejętności w obszarze małego przetwórstwa lokalnego lub w obszarze rozwoju zielonej gospodarki, w tym tworzenia nowych miejsc pracy </t>
  </si>
  <si>
    <t>Organizacja kiermaszu</t>
  </si>
  <si>
    <t>rolnicy, NGO, przetwórcy</t>
  </si>
  <si>
    <t>Dożynki</t>
  </si>
  <si>
    <t>Promowanie włączenia społecznego oraz aktywizacja mieszkańców w szczególności osób straszych. Dożynki to kultywowanie tradycji i dziedzictwa kulturowego wsi i obszarów wiejskich oraz promocja jakości życia na wsi lub promocja wsi jako miejsca do życia i rozwoju zawodowego.</t>
  </si>
  <si>
    <t>Impreza plenerowa</t>
  </si>
  <si>
    <t>osoby</t>
  </si>
  <si>
    <t>przewidywana ilośc osób 700</t>
  </si>
  <si>
    <t>samorządy,osoby z obszarów wiejskich</t>
  </si>
  <si>
    <t xml:space="preserve">Konkurs Nasze Kulinarne Dziedzictwo, </t>
  </si>
  <si>
    <t>Wspieranie organizacji łańcucha żywności oraz rolników i producentów produkujących i przetwarzających żywność i produkty rolne. Promocja żywności tradycyjnej i regionalnej oraz ekologicznej. Organizacja konkursu  wspiera rozwoj przedsiębiorczości na obszarach wiejskich przez podnoszenie poziomu wiedzy i umiejętności w obszarze małego przetwórstwa lokalnego oraz przyczni sie do aktywizacji mieszkańców na rzecz rozwoju obszarów wiejskich.</t>
  </si>
  <si>
    <t>prztwórcy, koła gospodyń, rolnicy</t>
  </si>
  <si>
    <t>Warsztaty na temat produktu tradycyjnego</t>
  </si>
  <si>
    <t>Promowanie włączenia społecznego oraz aktywizacja mieszkańców w szczególności osób straszych. Warsztaty dotyczace produktów tradycyjnych to kultywowanie tradycji i dziedzictwa kulturowego wsi i obszarów wiejskich oraz promocja jakości życia na wsi lub promocja wsi jako miejsca do życia i rozwoju zawodowego.</t>
  </si>
  <si>
    <t>Otwarte warsztaty</t>
  </si>
  <si>
    <t>samorządy,prztwórcy, koła gospodyń, rolnicy</t>
  </si>
  <si>
    <t xml:space="preserve">Publikacja Produkt regionalny i tradycyjny </t>
  </si>
  <si>
    <t>Wspieranie organizacji łańcucha żywności oraz rolników i producentów produkujących i przetwarzających żywność i produkty rolne. Promocja żywności tradycyjnej i regionalnej oraz ekologicznej.Wydanie publikacji ponadto przyczyni się do informowania społeczeństwa i potencjalnych beneficjentów o politycze rozwoju obszarów wiejskich.</t>
  </si>
  <si>
    <t>Wydanie i druk</t>
  </si>
  <si>
    <t>egzemplarz</t>
  </si>
  <si>
    <t>prztwórcy, koła gospodyń, rolnicy, osoby z obszarów wiejskich</t>
  </si>
  <si>
    <t xml:space="preserve">Spotkanie sołtysów 
</t>
  </si>
  <si>
    <t>Promowanie efektownego gospodarowania zasobami i wspieranie przechodzenia w sektorze rolnym na gospodarkę niskoemisyjną -fotowoltanika, rolnictwo ekologiczne, ochrona srodowiska i ekosystemów. Upowszechnianie wiedzy w zakresie optymalizacji wykorzystywania przez mieszkańców obszarów wiejskich zasobów środowiska naturalnego. Spotkanie sołtysów w formie kongresu lub konferencji będzie również okazja informowania społeczeństwa na temat polityki rozwoju obszarów wiejskich.</t>
  </si>
  <si>
    <t>Konferencja lub kongres</t>
  </si>
  <si>
    <t>sołtysi, samorządo-wcy</t>
  </si>
  <si>
    <t xml:space="preserve">Promocja piekarstwa i wyrobów  piekarniczych
</t>
  </si>
  <si>
    <t>Promocja tradycyjnego piekarstwa  i wyrobów piekarniczych podczas święta chleba . Wykorzystanie w piekarnictwie starych odmian zbóż. Promowanie w piekarnictwie ekologi i gospodarki niskoemisyjnej z równoczesnym naciskiem na innowację w produkcji pieczywa.Upowszechnianie wiedzy w zakresie optymalizacji  zasobów środowiska naturalnego podczas produkcji zbóż, mąki i pieczywa..</t>
  </si>
  <si>
    <t>piekarze</t>
  </si>
  <si>
    <t>Animacja i innowacje- szkolenie i wyjazd studyjny dla LGD z województwa lubelskiego</t>
  </si>
  <si>
    <t>Aktywizacja mieszkańców wsi na rzecz podejmowania inicjatyw w zakresie rozwoju obszarów wiejskich, w tym kreowania miejsc pracy na terenach wiejskich.Wspieranie rozwoju przedsiębiorczości na obszarach wiejskich przez podnoszenie poziomu wiedzy i umiejętności w obszarach innych niż wskazane w pkt. 4.7. Promocja jakości życia na wsi lub promocja wsi jako miejsca do życia i rozwoju zawodowego. Wspieranie tworzenia sieci współpracy partnerskiej dotyczącej rolnictwa i obszarów wiejskich przez podnoszenie poziomu wiedzy w tym zakresie.Upowszechnianie wiedzy dotyczącej zarządzania projektami z zakresu rozwoju obszarów wiejskich</t>
  </si>
  <si>
    <t>Szkolenie  i wyjazd studyjny</t>
  </si>
  <si>
    <t>osoba,materiały szkoleniowe</t>
  </si>
  <si>
    <t>LGD, Urzad Marszałkowski</t>
  </si>
  <si>
    <t>LGD „Razem ku lepszej przyszłości”</t>
  </si>
  <si>
    <t>Ul. Świderska 12       21-400 Łuków</t>
  </si>
  <si>
    <t>Piknik Ekologiczny Warsztaty Plenerowe</t>
  </si>
  <si>
    <t>Zwiększenie udziału zainteresowanych stron we wdrażaniu inicjatyw na rzecz rozwoju obszarów wiejskich. Upowszechnianie wiedzy w zakresie optymalizacji wykorzystywania przez mieszkańców obszarów wiejskich zasobów środowiska naturalnego. Promocja jakości życia na wsi lub promocja wsi jako miejsca do życia i rozwoju zawodowego</t>
  </si>
  <si>
    <t>impreza plenerowa, warsztaty</t>
  </si>
  <si>
    <t>mieszkańcy, bezrobotni, osoby poniżej 35, osoby starsze</t>
  </si>
  <si>
    <t>Gmina Ostrówek</t>
  </si>
  <si>
    <t>Ostrówek 91 21-102 Ostrówek</t>
  </si>
  <si>
    <t>Znawca smaku</t>
  </si>
  <si>
    <t xml:space="preserve">Zwiększenie udziału zainteresowanych stron we wdrażaniu inicjatyw na rzecz rozwoju obszarów wiejskich.Wspieranie rozwoju przedsiębiorczości na obszarach wiejskich przez podnoszenie poziomu wiedzy i umiejętności w obszarze małego przetwórstwa lokalnego lub w obszarze rozwoju zielonej gospodarki, w tym tworzenie nowych miejsc pracy </t>
  </si>
  <si>
    <t>szkolenie i wizyta studyjna</t>
  </si>
  <si>
    <t>członkowie stowarzyszenia miłośników cydru, LGD, producenci, sadownicy</t>
  </si>
  <si>
    <t>II kwartał</t>
  </si>
  <si>
    <t>Lubelskie Stowarzyszenie Miłośników Cydru</t>
  </si>
  <si>
    <t>Mikołajówka 11                                 23-250 Urzędów</t>
  </si>
  <si>
    <t>Biesiada wokół tradycyjnego jadła</t>
  </si>
  <si>
    <t>Zwiększenie udziału zainteresowanych stron we wdrażaniu inicjatyw na rzecz rozwoju obszarów wiejskich. Upowszechnianie wiedzy w zakresie tworzenia krótkich łańcuchów dostaw w rozumieniu art. 2 ust. 1 akapit drugi lit. m rozporządzenia nr 1305/2013 w sektorze rolno-spożywczym .Wspieranie rozwoju przedsiębiorczości na obszarach wiejskich przez podnoszenie poziomu wiedzy i umiejętności w obszarze małego przetwórstwa lokalnego lub w obszarze rozwoju zielonej gospodarki, w tym tworzenie nowych miejsc pracy .Promocja jakości życia na wsi lub promocja wsi jako miejsca do życia i rozwoju zawodowego</t>
  </si>
  <si>
    <t>impreza plenerowa,kongres</t>
  </si>
  <si>
    <t>rolnicy, producenci zywności tradycyjnej, dzieci, samorzadowcy, członkowie stowarzyszeń, mieszkańcy obszrów wiejskich</t>
  </si>
  <si>
    <t>Gminny Ośrodek Kultury w Kłoczewie</t>
  </si>
  <si>
    <t>ul. Klonowa 2            08-550 Kłoczew</t>
  </si>
  <si>
    <t>Forum Współpracy Lubelskich Serowarów</t>
  </si>
  <si>
    <t>Zwiększenie udziału zainteresowanych stron we wdrażaniu inicjatyw na rzecz rozwoju obszarów wiejskich.Aktywizacja mieszkańców obszarów wiejskich w celu tworzenia partnerstw na rzecz realizacji projektów nakierowanych na rozwój tych obszarów, w skład których wchodzą przedstawiciele sektora publicznego, sektora prywatnego oraz organizacji pozarządowych.Upowszechnianie wiedzy w zakresie innowacyjnych rozwiązań w rolnictwie, produkcji żywności, leśnictwie i na obszarach wiejskich.Upowszechnianie wiedzy w zakresie tworzenia krótkich łańcuchów dostaw w rozumieniu art. 2 ust. 1 akapit drugi lit. m rozporządzenia nr 1305/2013 w sektorze rolno-spożywczym.Wspieranie rozwoju przedsiębiorczości na obszarach wiejskich przez podnoszenie poziomu wiedzy i umiejętności w obszarze małego przetwórstwa lokalnego lub w obszarze rozwoju zielonej gospodarki, w tym tworzenie nowych miejsc pracy .Promocja jakości życia na wsi lub promocja wsi jako miejsca do życia i rozwoju zawodowego</t>
  </si>
  <si>
    <t>rolnicy, przetwórcy, serowarzy</t>
  </si>
  <si>
    <t>Towarzystwo Przyjaciół Stężycy</t>
  </si>
  <si>
    <t>ul. Rekreacyjna 1  08-540 Stężyca</t>
  </si>
  <si>
    <t xml:space="preserve"> Wydanie dwóch publikacji w tym: folderu pt. „Na zielarskim szlaku” oraz katalogu pt. „Smaki Ziemi Krasnostawskiej” przy wsparciu lokalnych przedsiębiorców. Lokalnych Grup Działania i Jednostek Samorządu Terytorialnego</t>
  </si>
  <si>
    <t xml:space="preserve">Wspieranie organizacji łańcucha żywności oraz rolników i producentów produkujących i przetwarzających żywność i produkty rolne. Promocja żywności tradycyjnej i regionalnej oraz ekologicznej. Udział w targach wspiera rozwoj przedsiębiorczości na obszarach wiejskich przez podnoszenie poziomu wiedzy i umiejętności w obszarze małego przetwórstwa lokalnego lub w obszarze rozwoju zielonej gospodarki, w tym tworzenia nowych miejsc pracy. </t>
  </si>
  <si>
    <t>opracowanie i druk</t>
  </si>
  <si>
    <t>sztuki</t>
  </si>
  <si>
    <t>rolnicy, mieszkańcy woj. lubelskiego</t>
  </si>
  <si>
    <t>II-III kwartał</t>
  </si>
  <si>
    <t>Stowarzyszenie na Rzecz Rozwoju Gminy Fajsławice</t>
  </si>
  <si>
    <t xml:space="preserve">Fajsławice 106          21-060 Fajsławice </t>
  </si>
  <si>
    <t xml:space="preserve"> 
 Wojewódzka Wystawa Koni Zimnokrwistych Tuczna 2017</t>
  </si>
  <si>
    <t>Podniesienie jakości realizacji Programu.Informowanie społeczeństwa i potencjalnych beneficjentów o polityce rozwoju obszarów wiejskich i wsparciu finansowym.Wspieranie rozwoju przedsiębiorczości na obszarach wiejskich przez podnoszenie poziomu wiedzy i umiejętności w obszarach innych niż wskazane w pkt. 4.7. Promocja jakości życia na wsi lub promocja wsi jako miejsca do życia i rozwoju zawodowego.Wspieranie tworzenia sieci współpracy partnerskiej dotyczącej rolnictwa i obszarów wiejskich przez podnoszenie poziomu wiedzy w tym zakresie</t>
  </si>
  <si>
    <t>hodowcy koni, mieszkańcy</t>
  </si>
  <si>
    <t>II,III,IV kwartał</t>
  </si>
  <si>
    <t>Tuczna 191A             21-523 Tuczna</t>
  </si>
  <si>
    <t>Festiwal Edukacyjno-Promocyjny Kiszeniaki i Kwaszeniaki</t>
  </si>
  <si>
    <t>przewidywana ilośc osób 600</t>
  </si>
  <si>
    <t>osoby z obszarów wiejskich( w tym młodzież do 35 lat, seniorzy, bezrobotni, osoby niepełnosprawne, osoby wykluczone zawodowo)</t>
  </si>
  <si>
    <t>Regionalny Ośrodek kultury i Sportu w Krzczonowie</t>
  </si>
  <si>
    <t>ul. Żeromskiego 11                                 23-110 Krzczonów</t>
  </si>
  <si>
    <t>Budżet brutto operacji 
(w zł)</t>
  </si>
  <si>
    <t>Warmińsko-Mazurskie Dożynki Wojewódzkie</t>
  </si>
  <si>
    <t>Aktywizacja mieszkańców wsi, kultywowanie tradycji kulturowych, dziedzictwa kulinarnego, rodzimego folkloru.</t>
  </si>
  <si>
    <t>Organizacja Warmińsko-Mazurskich Dożynek Wojewódzkich.</t>
  </si>
  <si>
    <t>Jednostki samorządu terytorialnego szczebla powiatowego i gminnego;
Społeczności lokalne;
Instytucje, organizacje oraz stowarzyszenia, których działalność związana jest bezpośrednio lub pośrednio z sektorem rolnym i obszarami wiejskimi;
Centra i Ośrodki Doradztwa Rolniczego, Izby Rolnicze oraz Lokalne Grup 
Działania, administracja rządowa i samorządowa.</t>
  </si>
  <si>
    <t>Urząd Marszałkowski Województwa Warmińsko-Mazurskiego</t>
  </si>
  <si>
    <t>Olsztyn</t>
  </si>
  <si>
    <t>Udział w targach "Smaki Regionów" w Poznaniu</t>
  </si>
  <si>
    <t>Promocja i rozwój sektora żywności regionalnej, tradycyjnej i naturalnej w województwie warmińsko-mazurskim</t>
  </si>
  <si>
    <t xml:space="preserve">Udział w targach </t>
  </si>
  <si>
    <t>Krajowi i zagraniczni producenci i dystrybutorzy naturalnej, tradycyjnej, lokalnej i regionalnej żywotności. Mieszkańcy Poznania, turyści z kraju i z zagranicy.</t>
  </si>
  <si>
    <t>Organizacja konferencji o tematyce dotyczącej ekonomicznych, prawnych i gospodarczych aspektów funkcjonowania rolnictwa lokalnego i wytwarzania oraz przetwarzania produktów rolnych i żywności tradycyjnej, regionalnej, naturalnej oraz systemów jakości żywności.</t>
  </si>
  <si>
    <t xml:space="preserve">Rozwój rynku żywności regionalnej, tradycyjnej i naturalnej w województwie warmińsko-mazurskim </t>
  </si>
  <si>
    <t>organizacja konferencji</t>
  </si>
  <si>
    <t>Władze rządowe, samorządowe, ośrodki doradztwa rolniczego, ośrodki naukowe, przedstawiciele instytucji działających na rzecz rozwoju obszarów wiejskich.</t>
  </si>
  <si>
    <t xml:space="preserve">Organizacja Festiwalu Dziedzictwo Kulinarne Warmia Mazury i Powiśle </t>
  </si>
  <si>
    <t>Organizacja Festiwalu.</t>
  </si>
  <si>
    <t>liczba festiwali</t>
  </si>
  <si>
    <t>Członkowie Sieci Dziedzictwo Kulinarne Warmia, Mazury, Powiśle, mieszkańcy Olsztyna, turyści z kraju i z zagranicy.</t>
  </si>
  <si>
    <t>Konferencja pn. "Produkować  - z troską o Ziemię. Żywić - z troską o Konsumenta".</t>
  </si>
  <si>
    <t>Upowszechnianie i szerzenie wiedzy na temat ekologicznych metod produkcji rolnej oraz zachęcenie rolników do przetwórstwa ekologicznego w województwie warmińsko-mazurskim.</t>
  </si>
  <si>
    <t>Organizacja konferencji.</t>
  </si>
  <si>
    <t>Producenci i przetwórcy produktów ekologicznych, żywności naturalnej i tradycyjnej.</t>
  </si>
  <si>
    <t>Na ścieżce kompetentnego przywództwa - szkolenia dla osób zaangażowanych we wdrażanie Programu Odnowy Wsi Województwa Warmińsko-mazurskiego "Wieś Warmii, Mazur i Powiśla miejscem, w którym warto żyć…"</t>
  </si>
  <si>
    <t>Wzrost wiedzy i umiejętności członków społeczności biorących udział W programie Odnowy Wsi Województwa Warmińsko-Mazurskiego "Wieś Warmii, Mazur i Powiśla miejscem, w którym warto żyć…"</t>
  </si>
  <si>
    <t>Organizacja szkoleń.</t>
  </si>
  <si>
    <t>Liderzy i członkowie grup odnowy wsi, sołtysi i osoby zaangażowane w rozwój obszarów wiejskich, władze gminne, koordynatorzy gminni, moderatorzy.</t>
  </si>
  <si>
    <t>Organizacja konkursu na najładniejszy wieniec dożynkowy</t>
  </si>
  <si>
    <t>Aktywizacja społeczności lokalnych, gminnych. Kultywowanie tradycji.</t>
  </si>
  <si>
    <t>Organizacja konkursu</t>
  </si>
  <si>
    <t>Społeczności lokalne, gminne. Osoby zaangażowane  w rozwój obszarów wiejskich.</t>
  </si>
  <si>
    <t>III Wojewódzkie Forum Odnowy Wsi</t>
  </si>
  <si>
    <t>Zwiększenie zaangażowania społeczności wiejskich z terenu województwa warmińsko-mazurskiego w inicjatywy na rzecz swoich miejscowości, zwiększenie liczby podmiotów zaangażowanych we wdrażanie Programu Odnowy Wsi Województwa Warmińsko-Mazurskiego. "Wieś Warmii, Mazur i Powiśla miejscem, w którym warto żyć…"</t>
  </si>
  <si>
    <t>Organizacja Forum.</t>
  </si>
  <si>
    <t>Liderzy i członkowie grup odnowy wsi, sołtysi i osoby zaangażowane w rozwój obszarów wiejskich, potencjalni liderzy, eksperci, jednostki naukowe, władze gminne, koordynatorzy gminni, moderatorzy.</t>
  </si>
  <si>
    <t>"MAZURSKA AKADEMIA AGROTURYSTYKI-Tworzenie gospodarstw charakterystycznych i specjalistycznych</t>
  </si>
  <si>
    <t>Wspomaganie rozwoju gospodarczego, w tym kreowania nowych miejsc pracy na terenach wiejskich LGD 9</t>
  </si>
  <si>
    <t>wyjazd studyjny, szkolenia</t>
  </si>
  <si>
    <t>rolnicy prowadzący lub planujący rozpoczęcie działalności agroturystycznej</t>
  </si>
  <si>
    <t>Stowarzyszenie Mazurski Trakt Konny</t>
  </si>
  <si>
    <t>ul. Łuczyńska 5, 11-600 Węgorzewo</t>
  </si>
  <si>
    <t>Forum LGD Warmii i Mazur</t>
  </si>
  <si>
    <t>Stworzenie sieci kontaktów ważnych dla LGD Warmii i Mazur ze względu na rozpoczętą nową perspektywę, wymianę doświadczeń oraz uwag dotyczących wdrażania LSR 2014-2020</t>
  </si>
  <si>
    <t>przedstawiciele LGD z terenu woj. warm.-maz.</t>
  </si>
  <si>
    <t>Lokalna Grupa Działania Stowarzyszenie "Południowa Warmia"</t>
  </si>
  <si>
    <t>ul. Mickiewicza 40,       11-010 Barczewo</t>
  </si>
  <si>
    <t>Aktywizacja mieszkańców wsi na rzecz podejmowania inicjatyw służących włączeniu społecznemu, w szczególności osób starszych - Edukatorzy Silver Sharing</t>
  </si>
  <si>
    <t>Zwiększenie aktywności osób starszych mieszkających na terenach wiejskich województwa warmińsko-mazurskiego na rzecz podejmowania inicjatyw w zakresie obszarów wiejskich</t>
  </si>
  <si>
    <t>szkolenia, badania, publikacja</t>
  </si>
  <si>
    <t xml:space="preserve">osoby starsze oraz przedstawiciele organizacji działających na rzecz osób starszych z terenów wiejskich obszaru woj.warm.-maz. </t>
  </si>
  <si>
    <t>Federacja Organizacji Socjalnych Województwa Warmińsko-Mazurskiego FOSa</t>
  </si>
  <si>
    <t>ul. Marka Kotańskiego 1, 10-167 Olsztyn</t>
  </si>
  <si>
    <t>"Wioski Tematyczne" jako nowy kierunek rozwoju wsi - udział w VIII Międzynarodowych Targach Turystyki Wiejskiej i Agroturystyki</t>
  </si>
  <si>
    <t>Promowanie regionalnych produktów wiejskiej turystyki jakimi są "Warmińsko-Mazurskie Wsie Tematyczne" na arenie krajowej i międzynarodowej poprzez uczestnictwo w "VIII Międzynarodowych Targach Turystyki Wiejskiej i Agroturystyki AGROTRAVEL"</t>
  </si>
  <si>
    <t>szkolenie, udział w targach, publikacja (mapa)</t>
  </si>
  <si>
    <t>liczba szkoleń, targów, publikacji</t>
  </si>
  <si>
    <t>organizacje pozarządowe, firmy, rolnicy, instytucje publiczne zintegrowane wokół oferty produktowej wsi tematycznych</t>
  </si>
  <si>
    <t>Lokalna Grupa Działania "Warmiński Zakątek"</t>
  </si>
  <si>
    <t>ul. Grunwaldzka 6, 11-040 Dobre Miasto</t>
  </si>
  <si>
    <t>"Pasym Mazurskie Hollywood"</t>
  </si>
  <si>
    <t>Aktywizacja mieszkańców wsi i organizacja inicjatyw służących włączeniu społecznemu osób defaworyzowanych i wykluczonych społecznie</t>
  </si>
  <si>
    <t>warsztaty, film</t>
  </si>
  <si>
    <t>mieszkańcy Gminy Pasym, w tym osoby starsze, młodzież, osoby niepełnosprawne, osoby korzystające ze świadczeń pomocowych</t>
  </si>
  <si>
    <t>Miejski Ośrodek Kultury w Pasymiu</t>
  </si>
  <si>
    <t>Rynek 10A, 12-130 Pasym</t>
  </si>
  <si>
    <t>liczba filmów</t>
  </si>
  <si>
    <t>Kulinarne dziedzictwo pogranicza Warmii i Mazur</t>
  </si>
  <si>
    <t>Aktywizacja mieszkańców wsi i organizacja inicjatyw służących włączeniu społecznemu, ze szczególnym uwzględnieniem grup międzypokoleniowych, w tym defaworyzowanych, poprzez zorganizowanie warsztatów kulinarnych, szkoleń, akcji promocyjnych i konkursu kulinarnego z udziałem mieszkańców wsi, w tym młodzieży, osób starszych i osób niepełnosprawnych oraz nabycie przez nich nowych kompetencji</t>
  </si>
  <si>
    <t>warsztaty, spotkania, konkurs kulinarny, stoiska promocyjne</t>
  </si>
  <si>
    <t>mieszkańcy wsi z gmin na pograniczu powiatu olsztyńskiego i szczycieńskiego, w tym młodzież, osoby starsze oraz osoby niepełnosprawne</t>
  </si>
  <si>
    <t>Gmina Purda</t>
  </si>
  <si>
    <t>Purda 19, 11-030 Purda</t>
  </si>
  <si>
    <t>liczba stoisk promocyjnych</t>
  </si>
  <si>
    <t>XX Ogólnopolskie Pokazy Konne XV Ogólnopolski Czempionat Koni Zimnokrwistych III Specjalistyczna wystawa koni ardeńskich</t>
  </si>
  <si>
    <t>Promocja kultury , prezentacja zastosowania koni zimnokrwistych do małego sportu poprzez organizację różnego rodzaju zawodów, jak również pokazy możliwości ich zastosowania w gospodarstwach ekologicznych i agroturystycznych</t>
  </si>
  <si>
    <t>pokazy</t>
  </si>
  <si>
    <t>Liczba pokazów</t>
  </si>
  <si>
    <t>mieszkańcy, turyści i hodowcy z woj.warm.-maz., z całego kraju, Szwecji, Francji, Niemiec, Belgii, Luksemburga i Włoch</t>
  </si>
  <si>
    <t>Klub Jeździecki "Stado Kętrzyn"</t>
  </si>
  <si>
    <t>ul. Bałtycka 1, 11-400 Kętrzyn</t>
  </si>
  <si>
    <t>Olimpiada Wiedzy Rolniczej, Ochrona Środowiska i BHP w Rolnictwie</t>
  </si>
  <si>
    <t>Aktywizacja młodych mieszkańców obszarów wiejskich oraz przyczynianie się do powstawania nowych miejsc pracy na obszarach wiejskich, a także promowanie wśród młodzieży zainteresowań rolnictwem, popularyzacja i pogłębienie wiedzy teoretycznej oraz praktycznych umiejętności rolniczych</t>
  </si>
  <si>
    <t>olimpiada</t>
  </si>
  <si>
    <t>Liczba olimpiad</t>
  </si>
  <si>
    <t>osoby młode w wieku 18-35 lat, które prowadzą własne gospodarstwo rolne lub zamierzają takowe prowadzić, uczniowie szkół rolniczych, studenci kierunków rolniczych</t>
  </si>
  <si>
    <t>Warmińsko-Mazurski Ośrodek Doradztwa Rolniczego w Olsztynie</t>
  </si>
  <si>
    <t>ul. Jagiellońska 91,             10-356 Olsztyn</t>
  </si>
  <si>
    <t>II Festiwal Folklorystyczny Jedwabno 2016</t>
  </si>
  <si>
    <t>Promowanie dziedzictwa kultury ludowej regionu Warmii i Mazur wśród mieszkańców Gminy Jedwabno, woj.warm.-maz. oraz turystów polskich i zagranicznych</t>
  </si>
  <si>
    <t>festiwal</t>
  </si>
  <si>
    <t>Liczba festiwali</t>
  </si>
  <si>
    <t>mieszkańcy Gminy Jedwabno, woj.warm.-maz. oraz turyści polscy i zagraniczni</t>
  </si>
  <si>
    <t>Stowarzyszenie Kulturalne TANECZNIK w Jedwabnie</t>
  </si>
  <si>
    <t>ul. Mazurska 11, 12-122 Jedwabno</t>
  </si>
  <si>
    <t>"Inicjatywy na rzecz rozwoju obszarów wiejskich Warmii i Mazur" - konferencja</t>
  </si>
  <si>
    <t>Zachowanie i promowanie dziedzictwa kulturowego, kulinarnego i tradycji na obszarach wiejskich oraz promowanie funkcji społecznych i pozarolniczych w gospodarstwach rolnych, wpływających na poprawę jakości życia na obszarach wiejskich</t>
  </si>
  <si>
    <t>konferencja, konkurs</t>
  </si>
  <si>
    <t>mieszkańcy obszarów wiejskich woj.warm.-maz., przedstawiciele instytucji i organizacji działających na rzecz rolnictwa</t>
  </si>
  <si>
    <t>ul. Lubelska 43A, 10-410 Olsztyn</t>
  </si>
  <si>
    <t>Organizacja Warmińsko-Mazurskiej Wystawy Zwierząt Hodowlanych</t>
  </si>
  <si>
    <t>Wymiana doświadczeń między hodowcami zwierząt, prezentacja innowacyjnych procesów związanych z ich hodowlą, podniesienie efektywności produkcji w gospodarstwach rolnych</t>
  </si>
  <si>
    <t>rolnicy, mieszkańcy obszarów wiejskich, przedstawiciele organizacji pozarządowych oraz instytucji publicznych</t>
  </si>
  <si>
    <t>"Serowarstwo jako element zrównoważonego rozwoju obszarów wiejskich" - warsztaty</t>
  </si>
  <si>
    <t>Promocja możliwości zrównoważonego rozwoju obszarów wiejskich poprzez podniesienie umiejętności mieszkańców obszarów wiejskich, w szczególności kobiet z zakresu realizacji przedsięwzięć zwiększających rentowność i konkurencyjność gospodarstw na przykładzie wytwarzania serów</t>
  </si>
  <si>
    <t>mieszkańcy obszarów wiejskich woj.warm.-maz.ze szczególnym uwzględnieniem kobiet</t>
  </si>
  <si>
    <t>Jagnięcina i koźlęcina w produkcji kulinarnej Warmii, Mazur i Powiśla</t>
  </si>
  <si>
    <t>Promocja walorów prozdrowotnych i smakowych mięsa niszowego jakim jest jagnięcina i koźlęcina</t>
  </si>
  <si>
    <t>pokaz i konkurs kulinarny</t>
  </si>
  <si>
    <t>liczba pokazów</t>
  </si>
  <si>
    <t>hodowcy owiec i kóz, przetwórcy rolno-spożywczy, producenci żywności wysokiej jakości, właściciele małych gospodarstw poszukujący nowych kierunków produkcji rolnej, właściciele gospodarstw rolnych i obiektów turystyki rolnej, mieszkańcy wsi, konsumenci</t>
  </si>
  <si>
    <t>Dożynki Powiatu Szczycieńskiego 2016</t>
  </si>
  <si>
    <t>Rozpowszechnianie dziedzictwa kulturowego, podwyższenie ciekawości tradycji ludowej i kulinarnej</t>
  </si>
  <si>
    <t>impreza</t>
  </si>
  <si>
    <t>mieszkańcy Gminy Jedwabno, turyści</t>
  </si>
  <si>
    <t>Gminny Ośrodek Kultury w Jedwabnie</t>
  </si>
  <si>
    <t>ul. 1 maja 63, 12-122 Jedwabno</t>
  </si>
  <si>
    <t>Propagowanie zrównoważonego rozwoju obszarów wiejskich poprzez organizację czterech działań szkoleniowo-promocyjnych</t>
  </si>
  <si>
    <t>Wdrażanie zasad zrównoważonego rozwoju obszarów wiejskich dla poprawy jakości życia oraz efektywnego wykorzystania zasobów i potencjałów</t>
  </si>
  <si>
    <t>wyjazd studyjny, seminarium, konkursy</t>
  </si>
  <si>
    <t>doradcy rolni, mieszkańcy obszarów wiejskich, rolnicy, przetwórcy, sprzedawcy, organizatorzy turystyki wiejskiej, mali przedsiębiorcy prowadzący działalność pozarolniczą</t>
  </si>
  <si>
    <t>Konferencja pn. "Produkować z troską o Ziemię. Żywić z troską o konsumenta"</t>
  </si>
  <si>
    <t xml:space="preserve">Celem realizacji operacji jw postaci konferencji jest poszerzenie świadomości uczestników konferncji na temat rolnictwa ekologicznego i przetwórstwa tradycyjnego, zachęcenie do produkowania i przetwarzania surowców rolnych metodami ekologicznymi oraz wymiana wiedzy i doświadczeń w zakresie ekologii. </t>
  </si>
  <si>
    <t>producenci rolni,instytucje działające na rzecz rolnictwa ekologicznego, przedstawiciele samorządów, przetwórcy ekologiczni i tradycyjni</t>
  </si>
  <si>
    <t>n/d</t>
  </si>
  <si>
    <t>Samorząd Województwa Warmińsko-Mazurskiego</t>
  </si>
  <si>
    <t>ul. Emilli Plater 1, 10 562 Olsztyn</t>
  </si>
  <si>
    <t>Kampania informacyjno-edukacyjna dotycząca żywności regionalnej, tradycyjnej, naturalnej wysokiej jakości</t>
  </si>
  <si>
    <t>Celem realizacji operacji jest promocja i rozwój sektora żywności regionalnej, tradycyjnej i naturalnej w województwie warmińsko-mazurskim. W ramach operacji zostanie przygotowanych 8 odcinków audycji telewizyjnych, których celem będzie edukacja konsumenta, promowanie żrównoważonego, zdrowego stylu zycia opartego na żywności regionalnej, tradycyjnej, naturalnej wysokiej jakości.</t>
  </si>
  <si>
    <t>Audycje telewizyjne</t>
  </si>
  <si>
    <t>Ogół społeczeństwa</t>
  </si>
  <si>
    <t xml:space="preserve">II,III,IV </t>
  </si>
  <si>
    <t>Organizacja współpracy i promocji żrównoważonych wzorców produkcji rolnej i konsumpcji lokalnej "Regionu wola-do stołu podać -świeże z pola".</t>
  </si>
  <si>
    <t xml:space="preserve">Jednym z celów realizacji operacji jest organizacja konferencji poświęconej współpracy i promocji żrównoważonych wzorców produkcji rolnej i konsumpcji lokalnej. Operacja ma na celu rozwijanie lokalnych rynków zbytu, wspólnego organizowania się, podejmowania działań przedsiębiorczych, wymiany doświadczeń oraz wdrożenia dobrych praktyk, które są skutecznie realizowane w innych regionach kraju. Drugim celem realizacji operacji jest wyemitowanie w telewizji regionalnej filmu, jako trwałego produktu podnoszącego świadomość indywidualnych konsumentów na temat potencjału żywnościowego regionu. </t>
  </si>
  <si>
    <t>konferencja, film</t>
  </si>
  <si>
    <t>konferencja, fim</t>
  </si>
  <si>
    <t>Przetwórcy, producenci rolni,restauratorzy, przedstawiciele samorządów, innstytucji rolniczych, placówek oświatowych, ogół społeczeństwa.</t>
  </si>
  <si>
    <t xml:space="preserve">III,IV </t>
  </si>
  <si>
    <t>IV Forum Odnowy Wsi</t>
  </si>
  <si>
    <t>Celem realizacji operacji jest zwiększenie zaangażowania społeczności wiejskich z terenu województwa warmińsko-mazurskiego w inicjatywy na rzecz rozwoju swoich miejscowości, zwiększenie liczby podmiotów zaangażowanych we wdrażanie Programu Odnowy Wsi Województwa Warmińsko-Mazurskiego "Wieś Warmii, Mazur i Powisla miejscem, w którym warto żyć..." oraz wzrost wiedzy w zakresie możliwości finansowania przedsiewzięć na obszarach wiejskich.</t>
  </si>
  <si>
    <t>Osoby zaangażowane w realizację Programu Odnowy Wsi Województwa Warmińsko-Mazurskiego "Wieś Warmii, Mazur i Powiśla miejscem, w którym warto zyć…",przedstawiciele samorządow, instytucji rolniczych, podmioty chcące przyłączyć sie do realizacji Programu, jednostki naukowe, partnerzy zagraniczni,media.</t>
  </si>
  <si>
    <t>Udział w targach "Smaki Regionów"</t>
  </si>
  <si>
    <t>Celem realizacji operacji jest promocja i rozwój sektora żywności regionalnej, tradycyjnej i naturalnej w województwie warmińsko-mazurskim.  Tagi Smaków Regionów to najwieksze w kraju centrum promocji polskiej, regionalnej, tradycyjnej, naturalnej żywności wysokiej jakości. W swej ideii wydarzenie wspiera rozwój tradycyjnych produktów a także stwarza klientom biznesowym doskonałe warunki do nawiązania kontaktów handlowych z producentami żywności regionalnej. Celem udziału województwa w ww targach jest prezentacja oraz degustacja regionalnych produktów.</t>
  </si>
  <si>
    <t xml:space="preserve">Ogół społeczeństwa, krajowi i zagraniczni producenci i dystrybutorzy naturalnej, tradycyjnej, lokalnej i regionalnej żywności. </t>
  </si>
  <si>
    <t xml:space="preserve">II, III,IV </t>
  </si>
  <si>
    <t>Promocja dobrych praktyk PROW 2014-2020 poprzez organizację wizyty studyjnej dla osób zaangazowanych we wdrażanie Programu Odnowy Wsi Województwa Warmińsko-Mazurskiego "Wieś Warmii, Mazur i Powiśla miejscem, w którym warto żyć…"</t>
  </si>
  <si>
    <t xml:space="preserve">Celem realizacji operacji jest promocja dobrych praktyk realizowanych w ramach PROW 2014-2020 oraz aktywizacja osób zaangażowanych we wdrażanie Programu Odnowy Wsi Województwa Warmińsko-Mazurskiego. </t>
  </si>
  <si>
    <t xml:space="preserve">Wizyta studyjna </t>
  </si>
  <si>
    <t>Wizyta studyjna</t>
  </si>
  <si>
    <t>Koordynatorzy gminni, przedstawiciele władz gminnych, członkowie grup odnowy wsi, przedstawiciele samorządów.</t>
  </si>
  <si>
    <t>Organizacja Warmińsko-Mazurskich Dożynek Wojewódzkich</t>
  </si>
  <si>
    <t xml:space="preserve">Celem realizacji operacji jest promocja dziedzictwa kulturowego regionu, tradycji, rodzimego folkloru. </t>
  </si>
  <si>
    <t>Ogół społeczeństwa, samorządy, instytucje rolnicze, branżowe, organizacje, stowarzyszenia, administracja.</t>
  </si>
  <si>
    <t>Olimpiada Wiedzy Rolniczej, Ochrony Środowiska  i BHP w Rolnictwie</t>
  </si>
  <si>
    <t>Celem realizacji operacji jest między innymi upowszechnianie wiedzy i postępu innowacji rolniczej i leśnej oraz idei ustawicznego kształcenia, doskonalenia młodych rolników i producentów rolnych. Istotnym celem jest także ułatwianie wymiany wiedzy pomiędzy samymi uczestnikami olimpiady oraz instytucjami działającymi na rzecz rolnictwa i rozwoju wsi. Realizacja operacji przyczyni się równiez do pomowania obszarów wiejskich jako atrakcyjnego miejsca do zamieszkania i zarobkowania.</t>
  </si>
  <si>
    <t>Olimpiada</t>
  </si>
  <si>
    <t>młodzi rolnicy w wieku 18-35 lat, którzy prowadzą własne gospodarstwo rolne lub zamierzają takowe prowadzić (domownicy rolników) lub uczniowie i studenci szkół/uczelni rolniczych</t>
  </si>
  <si>
    <t>Perspektywy rozwoju zielonych miejsc pracy w województwie warmińsko-mazurskim</t>
  </si>
  <si>
    <t xml:space="preserve">Celem realizacji operacji jest poznanie stanu i możliwości rozwoju zielonych miejsc pracy na obszarach wiejskich w województwie warmińsko-mazurskim oraz wskazanie instytucjom związanym z funkcjonowaniem rynku pracy,lokalnym samorządom i słuzbom doradztwa mozliwośći stymulowania rozwoju tego sektora. </t>
  </si>
  <si>
    <t>Konferencja, publikacja, analiza</t>
  </si>
  <si>
    <t>Rolnicy, przedsiębiorcy, przedstawiciele instytucji zajmujących się wsparciem zatrudnienia, ochroną środowiska naturalnego, instytucji doradczych oraz instutucji rynku pracy, przedstawiciele samorządów i środowiska naukowego.</t>
  </si>
  <si>
    <t>Uniwersytet Warmińsko-Mazurski w Olsztynie</t>
  </si>
  <si>
    <t>ul. Oczapowskiego 2, 10-719 Olsztyn</t>
  </si>
  <si>
    <t>Analiza</t>
  </si>
  <si>
    <t>Uwarunkowania rozwoju partnerstw terytorialnych na obszarach wiejskich województwa warmińsko-mazurskiego</t>
  </si>
  <si>
    <t>Celem realizacji operacji jest diagnoza problemów związanych z funkcjonowaniem, rozwojem i tworzeniem partnerstw terytorialnych (trójsektorowych) jako czynnika rozwoju społeczno-gospodarczego obszarów wiejskich</t>
  </si>
  <si>
    <t>Publikacja, analiza</t>
  </si>
  <si>
    <t xml:space="preserve">Przedstawiciele trzech sektórów życia społeczno-gospodarczego (publicznego - samorządy gmin i powiatów, społecznego - LGD oraz inni przedstawiciele NGO i sektora gospodarczego - aktywni członkowie partnerstw terytorialnych. Samorząd wojewódzki, instytucje naukowo -badawcze </t>
  </si>
  <si>
    <t>Stowarzyszenie Doradców na Rzecz Rozwoju Obszarów Wiejskich w Olsztynie</t>
  </si>
  <si>
    <t>ul. Towarowa 9/15 , 10-959 Olsztyn</t>
  </si>
  <si>
    <t>Forum LGD Warmii i Mazur 2017</t>
  </si>
  <si>
    <t>Celem realizacji operacji jest rozszerzenie i zacieśnienie sieci kontaktów ważnych dla Lokalnych Grup Działania Warmii i Mazur, wymiana doświadczeń oraz wiedzy na temat wdrażania Lokalnych Strategii Rozwoju 2014-2020 oraz podiesienie kompetencji członków organów decyzyjnych i pracownikó LGD.</t>
  </si>
  <si>
    <t>Forum</t>
  </si>
  <si>
    <t>Przedstawiciele LGD z województwa warmińsko-mazurskiego, przedstawiciele samorządu Województwa</t>
  </si>
  <si>
    <t>36 654.00</t>
  </si>
  <si>
    <t>ul. Mickiewicza 40, 11-010 Barczewo</t>
  </si>
  <si>
    <t>Organizacja stoiska wystawienniczego Województwa Zachodniopomorskiego podczas Targów Gospodarki Żywnościowej, Rolnictwa i Ogrodnictwa  "Grune Woche" 2016 w Berlinie</t>
  </si>
  <si>
    <t>Targi dla naszych wystawców będą doskonałym miejscem spotkań i podtrzymania więzi z dotychczasowymi klientami, wprowadzenia na rynek nowych produktów i usług, umocnienia pozycji i wypromowania marki, a także poznania oczekiwań przyszłych klientów.</t>
  </si>
  <si>
    <t>Targi</t>
  </si>
  <si>
    <t>Zwiedzający stoisko wystawiennicze Województwa Zachodniopomorskiego na imprezie targowej, potencjalni kontrahenci wystawców</t>
  </si>
  <si>
    <t>Urząd Marszałkowski Województwa Zachodniopomorskiego</t>
  </si>
  <si>
    <t>ul. Korsarzy 34, 70 - 540 Szczecin</t>
  </si>
  <si>
    <t>Lista Produktów Tradycyjnych w ramach "Pikniku nad Odrą"</t>
  </si>
  <si>
    <t>Promocja produktów tradycyjnych i regionalnych z woj. Zachodniopomorskiego oraz innych województw</t>
  </si>
  <si>
    <t>Festyn</t>
  </si>
  <si>
    <t>Aleja Zachodniopomorskie Smaki w ramach "Pikniku nad Odrą"</t>
  </si>
  <si>
    <t>Promocja produktów tradycyjnych i regionalnych z woj. Zachodniopomorskiego</t>
  </si>
  <si>
    <t>Aleja Zachodniopomorskie Smaki - produkty tradycyjne Pomorza Zachodniego w ramach Jarmarku Jakubowego</t>
  </si>
  <si>
    <t>Organizacja stoiska wystawienniczego Województwa Zachodniopomorskiego podczas Targów Rolnych "Agro-Pomerania" w Barzkowicach</t>
  </si>
  <si>
    <t>Stoisko wystawiennicze na targach</t>
  </si>
  <si>
    <t>Dożynki Prezydenckie w Spale</t>
  </si>
  <si>
    <t>Prezentacja Województwa Zachodniopomorskiego w Miasteczku Regionów</t>
  </si>
  <si>
    <t>Zwiedzający stoisko wystawiennicze Województwa Zachodniopomorskiego na dożynkach</t>
  </si>
  <si>
    <t>Liczba wyjazdów / wizyt studyjnych / wymian eksperckich</t>
  </si>
  <si>
    <t>Liczba uczestników wyjazdów / wizyt studyjnych / wymian eksperckich</t>
  </si>
  <si>
    <t>Udział w targach wystawienniczych</t>
  </si>
  <si>
    <t>Zorganizowanie stoiska wystawienniczego Województwa Zachodniopomorskiego na Targach Żywności Ekologicznej i Regionalnej Natura Food w Łodzi</t>
  </si>
  <si>
    <t>Festiwal Zachodniopomorskich Piw Regionalnych</t>
  </si>
  <si>
    <t>Promocja wytwarzanych w browarach lokalnych na terenie Woj. Zachodniopomorskiego piw regionalnych</t>
  </si>
  <si>
    <t>Zwiedzający imprezę mieszkańcy regionu, konsumenci, handlowcy, właściciele lokali gastronomicznych</t>
  </si>
  <si>
    <t>Wystawa, warsztaty</t>
  </si>
  <si>
    <t xml:space="preserve">"Akademia Sołtysa" </t>
  </si>
  <si>
    <t xml:space="preserve"> Kontynuacja cyklu spotkań o charakterze informacyjno-aktywizującym dla lokalnych leaderów społeczności wiejskiej mający na celu zdiagnozowanie bieżących problemów w działalności na rzecz lokalnych społeczności. Planowane spotkania przyczynią się do rozwoju współpracy regionalnej i budowania partnerskich relacji ze społecznością lokalną.</t>
  </si>
  <si>
    <t>Spotkania</t>
  </si>
  <si>
    <t>Osoby pełniące funkcję sołtysów na obszarze województwa zachodniopomorskiego</t>
  </si>
  <si>
    <t>Jarmark Bożonarodzeniowy w Szczecinie</t>
  </si>
  <si>
    <t>Jarmark bożonarodzeniowy dla lokalnych wystawców będzie doskonałym miejscem spotkań  z dotychczasowymi klientami, a także otworzy możliwość wprowadzenia na rynek nowych produktów i usług, umocnienia pozycji i wypromowania marki oraz poznania oczekiwań przyszłych klientów. Dzięki realizacji powyższego projektu ukazane zostanie dziedzictwo kulinarne i kulturowe naszego regionu, które jest jednym z czynników wpływających na zrównoważony rozwój obszarów wiejskich oraz daje możliwość pozyskiwania pozarolniczych źródeł dochodu.</t>
  </si>
  <si>
    <t>Adresatami tej inicjatywy będą przede wszystkim mieszkańcy Pomorza Zachodniego, uczniowie szczecińskich szkół, a także  dzieci z przedszkoli, domów dziecka, świetlic środowiskowych i innych placówek opiekuńczo-wychowawczych</t>
  </si>
  <si>
    <t>I Zachodniopomorskie spotkania z kulturą niematerialną - Historia w sercu ukryta</t>
  </si>
  <si>
    <t>utrwalenie tradycji kultury w regionie</t>
  </si>
  <si>
    <t>przegląd twórczości ludowej, konkurs kulinarny, koncert, publikacja śpiewnika pieśni kresów wschodnich i nakręcenie filmu o historii osadników</t>
  </si>
  <si>
    <t>społeczność lokalna gmin wiejsko-miejskich</t>
  </si>
  <si>
    <t>Spółdzielnia Socjalna Pod Kasztanami w Rzepnowie, pow. Pyrzycki</t>
  </si>
  <si>
    <t>Rzepnowo 21, 
74-200 Pyrzyce</t>
  </si>
  <si>
    <t>II,III</t>
  </si>
  <si>
    <t>XXIX Barzkowickie Targi Rolne - AGRO POMERANIA 2016</t>
  </si>
  <si>
    <t>wymiana doświadczeń i wiedzy w obszarze działalności rolniczej</t>
  </si>
  <si>
    <t>rolnicy, twórcy ludowi, mieszkańcy obszarów wiejskich, zainteresowane podmioty</t>
  </si>
  <si>
    <t>Barzkowice,
 73-134 Stargard Szczeciński</t>
  </si>
  <si>
    <t>Liczba działań promocyjnych w mediach</t>
  </si>
  <si>
    <t>Kongres Przedsiębiorczości Wiejskiej</t>
  </si>
  <si>
    <t>ułatwienie transferu wiedzy oraz rozwój sieci kontaktów pomiędzy zainteresowanymi stronami</t>
  </si>
  <si>
    <t>kongres</t>
  </si>
  <si>
    <t>społeczność lokalna powiatu łobeskiego</t>
  </si>
  <si>
    <t>Powiat Łobeski</t>
  </si>
  <si>
    <t>ul. Konopnickiej 41, 
73-150 Łobez</t>
  </si>
  <si>
    <t>Gospodarka pasieczna</t>
  </si>
  <si>
    <t>wsparcie merytoryczne pszczelarzy</t>
  </si>
  <si>
    <t>konferencja, szkolenie</t>
  </si>
  <si>
    <t>pszczelarze</t>
  </si>
  <si>
    <t>"Wilczy apetyt - prezentacja dziedzictwa kulinarnego wsi Pomorza Zachodniego oraz promocja inicjatyw w zakresie rozwoju obszarów wiejskich w gminie Łobez"</t>
  </si>
  <si>
    <t>kultywowanie, propagowania oraz popularyzacja dziedzictwa kulturowego wsi Pomorza Zachodniego, w tym dziedzictwa kulinarnego</t>
  </si>
  <si>
    <t>festiwal kulinarny</t>
  </si>
  <si>
    <t>społeczność lokalna gminy Łobez</t>
  </si>
  <si>
    <t>Gmina Łobez</t>
  </si>
  <si>
    <t>ul. Niepodległości 13,
 73-150 Łobez</t>
  </si>
  <si>
    <t>Organizacja "Święta Mleka i Zwierząt Hodowlanych" w Glinnej</t>
  </si>
  <si>
    <t>wspieranie organizacji łańcucha żywnościowego</t>
  </si>
  <si>
    <t>wystawa tematyczna</t>
  </si>
  <si>
    <t>mieszkańcy Pomorza Zachodniego zwłaszcza dzieci i młodzież szkolna oraz rolnicy</t>
  </si>
  <si>
    <t>Gmina 
Stare Czarnowo</t>
  </si>
  <si>
    <t>ul. Św. Floriana 10,
 74-106 Stare Czarnowo</t>
  </si>
  <si>
    <t>Konkurs pn. Agro-Eko-Turystyczne "Zielone Lato" 2016</t>
  </si>
  <si>
    <t>podniesienie jakości świadczonych usług w gospodarstwach agroturystycznych i promowanie dobrych praktyk</t>
  </si>
  <si>
    <t>właściciele gospodarstw agroturystycznych</t>
  </si>
  <si>
    <t>Kongres kobiet z obszarów wiejskich pt. Działamy - Zmieniamy</t>
  </si>
  <si>
    <t>budowanie sieci kobiet aktywnych i przedsiębiorczych na obszarach wiejskich</t>
  </si>
  <si>
    <t>środowiska kobiece</t>
  </si>
  <si>
    <t>Stowarzyszenie JASKÓŁKA z siedzibą w Zaborsku, pow. Pyrzycki</t>
  </si>
  <si>
    <t>Zaborsko 13a,
 74-211 Warnice</t>
  </si>
  <si>
    <t>XX Triada Teatralna pn: "Weselna"</t>
  </si>
  <si>
    <t>aktywizacja mieszkańców wsi na rzecz podejmowania inicjatyw służących włączeniu społecznemu</t>
  </si>
  <si>
    <t>warsztaty twórczości ludowej</t>
  </si>
  <si>
    <t xml:space="preserve">dzieci, młodzież, dorośli i mniejszości narodowe oraz osoby niepełnosprawne ruchowo i intelektualnie z terenów gminy Dębno oraz obszaru województwa zachodniopomorskiego </t>
  </si>
  <si>
    <t>Dębnowski 
Ośrodek Kultury</t>
  </si>
  <si>
    <t>ul. Daszyńskiego 20,
 74-400 Dębno</t>
  </si>
  <si>
    <t>Jeśli zechcę, znajdę wymarzoną pracę</t>
  </si>
  <si>
    <t xml:space="preserve">aktywizacja mieszkańców obszarów wiejskich od 18-25 roku życia poprzez wspólne wdrażanie inicjatyw obywatelskich </t>
  </si>
  <si>
    <t>warsztaty i debata</t>
  </si>
  <si>
    <t>społeczność lokalna gmin wiejsko-miejskich - młodzież w  wieku 18-25 lat</t>
  </si>
  <si>
    <r>
      <t xml:space="preserve">Fundacja Oświatowa </t>
    </r>
    <r>
      <rPr>
        <i/>
        <sz val="10"/>
        <rFont val="Arial CE"/>
        <charset val="238"/>
      </rPr>
      <t>Realizujmy marzenia</t>
    </r>
    <r>
      <rPr>
        <sz val="10"/>
        <rFont val="Arial CE"/>
        <charset val="238"/>
      </rPr>
      <t xml:space="preserve"> </t>
    </r>
  </si>
  <si>
    <t>ul. Poznańska 3, 
74-200 Pyrzyce</t>
  </si>
  <si>
    <t xml:space="preserve">"Międzynarodowy projekt współpracy najlepszą formą wymiany doświadczeń" </t>
  </si>
  <si>
    <t>podniesienie poziomu wiedzy i kompetencji przedstawicieli LGD</t>
  </si>
  <si>
    <t>wyjazd studyjny LGD do LGD rejonu Kowna (Litwa)</t>
  </si>
  <si>
    <t>przedstawiciele LGD woj. zachodniopomorskiego</t>
  </si>
  <si>
    <t>LGD Stowarzyszenie "Lider Pojezierza"</t>
  </si>
  <si>
    <t>ul. Niepodległości 20, 
74-320 Barlinek</t>
  </si>
  <si>
    <t>Konkurs kulinarny "Smaki Ryb Odrzańskich" realizowany w ramach Żabnickiego Lata z Rybką</t>
  </si>
  <si>
    <t>podniesienie aktywności społecznej mieszkańców na rzecz rozwoju i promocji obszarów wiejskich</t>
  </si>
  <si>
    <t>mieszkańcy Żabnicy i okolicznych miejscowości</t>
  </si>
  <si>
    <t>Szkolne Koło Towarzystwa przyjaciół Dzieci przy Szkole Podstawowej w Żabnicy, pow. Gryfiński</t>
  </si>
  <si>
    <t>ul. Długa 20, 
Żabnica, 74-100 Gryfino</t>
  </si>
  <si>
    <t xml:space="preserve">Liczba przeprowadzonych konkursów </t>
  </si>
  <si>
    <t>Zagroda edukacyjna - gospodarstwo z pomysłem</t>
  </si>
  <si>
    <t>ułatwienie transferu wiedzy nt. metodyki prowadzenia zajęć i zabaw dla dzieci oraz nabycie umiejętności udzielania pierwszej pomocy</t>
  </si>
  <si>
    <t>mieszkańcy obszarów wiejskich posiadający zagrody edukacyjne oraz pozostali zainteresowani</t>
  </si>
  <si>
    <t>Wydanie publikacji pt. "Wyniki porejestrowych doświadczeń odmianowych w województwie zachodniopomorskim w roku 2015" oraz "Lista Odmian Zalecanych do uprawy na obszarze województwa zachodniopomorskiego w roku 2015"</t>
  </si>
  <si>
    <t>ułatwienie transferu wiedzy w rolnictwie nt. nowych odmian roślin rolniczych</t>
  </si>
  <si>
    <t xml:space="preserve">publikacja </t>
  </si>
  <si>
    <t>rolnicy, hodowcy odmian, firmy i instytucje rolnicze, uczelnie wyższe, doradcy ODR, instytucje naukowo-badawcze</t>
  </si>
  <si>
    <t>COBORU Stacja Doświadczalna Oceny Odmian w Szczecinie Dąbiu</t>
  </si>
  <si>
    <t>ul. Goleniowska 56 a, 
70-847 Szczecin</t>
  </si>
  <si>
    <t>Jarmark Tradycyjnie Zdrowej Żywności i Rękodzieła Ludowego</t>
  </si>
  <si>
    <t>promowanie regionalnych producentów zdrowej żywności</t>
  </si>
  <si>
    <t>jarmark</t>
  </si>
  <si>
    <t>producenci lokalnych i regionalnych produktów żywnościowych oraz mieszkańcy</t>
  </si>
  <si>
    <t>LGD - "Powiatu Świdwińskiego"</t>
  </si>
  <si>
    <t>ul. Kołobrzeska 43,
 78-300 Świdwin</t>
  </si>
  <si>
    <t>Parki - drzewa - lasy</t>
  </si>
  <si>
    <t>promocja elementów trasy tematycznej</t>
  </si>
  <si>
    <t>gra terenowa, wystawa</t>
  </si>
  <si>
    <t>ludność wiejska gminy Przelewice i Barlinek oraz turyści</t>
  </si>
  <si>
    <t>Gmina Przelewice</t>
  </si>
  <si>
    <t>Przelewice 75, 
74-210 Przelewice</t>
  </si>
  <si>
    <t>Święto Śledzia Bałtyckiego 2016</t>
  </si>
  <si>
    <t>wzmocnienie potencjału turystycznego obszaru wiejskiego</t>
  </si>
  <si>
    <t>mieszkańcy gminy Rewal, gmin ościennych , turyści</t>
  </si>
  <si>
    <t>Gminny Ośrodek Kultury w Rewalu</t>
  </si>
  <si>
    <t>Ul. Słowackiego 1,
 72-344  Rewal</t>
  </si>
  <si>
    <t>Szkolenie dla lokalnych grup działania woj. zachodniopomorskiego: "ABC Przedsiębiorczości-działalność gospodarcza w praktyce i teorii"</t>
  </si>
  <si>
    <t>podniesienie poziomu wiedzy i kompetencji pracowników w zakresie przedsiębiorczości</t>
  </si>
  <si>
    <t>przedstawiciele, pracownicy biur lub członkowie zarządów 13 LGD</t>
  </si>
  <si>
    <t>LGD Centrum Inicjatyw Wiejskich</t>
  </si>
  <si>
    <t>ul. Drawska 6, 
73-150 Łobez</t>
  </si>
  <si>
    <t>Kultywowanie tradycji rękodzielniczych</t>
  </si>
  <si>
    <t>identyfikacja, gromadzenie i upowszechnianie dobrych praktyk</t>
  </si>
  <si>
    <t>spotkania warsztatowo-szkoleniowe, wydanie publikacji</t>
  </si>
  <si>
    <t>mieszkańcy gminy Białogard</t>
  </si>
  <si>
    <t>Jacek Smoliński - Nasutowo, gm. Białogard</t>
  </si>
  <si>
    <t>Nasutowo 15/2,
 78-200 Białogard</t>
  </si>
  <si>
    <t>Młodzieżowy Festiwal Tradycji w miejscowościach nadmorskich</t>
  </si>
  <si>
    <t>propagowanie kultury ludowej regionu</t>
  </si>
  <si>
    <t>uczniowie z opiekunami, mieszkańcy oraz turyści</t>
  </si>
  <si>
    <t>Związek Młodzieży Wiejskiej z siedzibą w Warszawie</t>
  </si>
  <si>
    <t>ul. Chmielna 6/6,
 20-020 Warszawa</t>
  </si>
  <si>
    <t>Konferencja naukowa z okazji 30-lecia utworzenia Wydziału Ekonomicznego ZUT w Szczecinie pt "Ekonomiczne wyzwania zrównoważonego i stabilnego rozwoju gospodarczego obszarów wiejskich w Polsce"</t>
  </si>
  <si>
    <t>wymiana poglądów i doświadczeń oraz prezentacja wyników badań naukowych w zakresie rozwoju przygranicznych obszarów wiejskich w Polsce. Identyfikacja regionalnych uwarunkowań innowacyjności i przedsiębiorczości</t>
  </si>
  <si>
    <t>liderzy rozwoju społeczno-gospodarczego obszarów wiejskich; doradcy z ODR; przedstawiciele grup producenckich, izb rolniczych, agencji rolnych; związków rolników i rolnicy</t>
  </si>
  <si>
    <t>ZUT w Szczecinie Wydział Ekonomiczny ZUT</t>
  </si>
  <si>
    <t>Al. Piastów 17, 
70-310 Szczecin</t>
  </si>
  <si>
    <t>Szkolenie dla pracowników biur Lokalnych Grup Działania w nowej perspektywie PROW 2014 - 2020</t>
  </si>
  <si>
    <t xml:space="preserve">podniesienie jakości w wdrażaniu LSR, </t>
  </si>
  <si>
    <t>przedstawiciele biur LGD</t>
  </si>
  <si>
    <t>ul. Kołobrzeska 43, 
78-300 Świdwin</t>
  </si>
  <si>
    <t>Akademia Sołtysa</t>
  </si>
  <si>
    <t>Seminarium szkoleniowe</t>
  </si>
  <si>
    <t>Liczba seminariów szkoleniowych</t>
  </si>
  <si>
    <t>Osoby pełniące funkcje sołtysów na obszarze województwa zachodniopomorskiego, lokalni liderzy wiejscy</t>
  </si>
  <si>
    <t>ul. Korsarzy 34, 70-540 Szczecin</t>
  </si>
  <si>
    <t>Liczba uczestników seminariów informacyjnych</t>
  </si>
  <si>
    <t>Seminarium szkoleniowe dla członków sieci Dziedzictwa Kulinarnego Pomorze Zachodnie</t>
  </si>
  <si>
    <t>Upowszechnienie wiedzy przedsiębiorców z branży  rolnictwa, ogrodnictwa, rybactwa, przetwórstwa żywności i gastronomii z zakresu przepisów formalno-prawnych: weterynaryjnych, sprzedaży bezpośredniej oraz pozyskiwania zewnętrznych środków unijnych w ramach rozwoju prowadzonych  przez członków Sieci Dziedzictwa Kulinarnego Pomorza Zachodniego przedsiębiorstw</t>
  </si>
  <si>
    <t>Członkowie Sieci Dziedzictwa Kulinarnego Pomorza Zachodniego</t>
  </si>
  <si>
    <t>Konferencja naukowa podczas XXXV Ogólnopolskich Dni Pszczelarza w Koszalinie</t>
  </si>
  <si>
    <t xml:space="preserve">Operacja polegająca na organizacji jednodniowej konferencji naukowej dla pszczelarzy uczestniczących w wydarzeniu. Celem operacji będzie wspieranie innowacji w rolnictwie i na obszarach wiejskich związanych z gospodarka pasieczną. </t>
  </si>
  <si>
    <t>Konferencje</t>
  </si>
  <si>
    <t>Liczba konferencji</t>
  </si>
  <si>
    <t>Zaproszeni goście Ogólnopolskich Dni Pszczelarza, pszczelarze uczestniczący w imprezie</t>
  </si>
  <si>
    <t>2, 3</t>
  </si>
  <si>
    <t>Organizacja stoiska wystawienniczego Województwa Zachodniopomorskiego podczas Targów Gospodarki Żywnościowej, Rolnictwa i Ogrodnictwa  "Grune Woche" 2017 w Berlinie</t>
  </si>
  <si>
    <t>Promocja na arenie międzynarodowej regionalnej żywności wysokiej jakości, wytwarzanej z wykorzystaniem lokalnych surowców,  tradycji kulinarnych i nowoczesnych metod pozwalających zachować wartości odżywcze.</t>
  </si>
  <si>
    <t>Liczba targów</t>
  </si>
  <si>
    <t xml:space="preserve">Liczba wystawców na stoisku wystawienniczym </t>
  </si>
  <si>
    <t xml:space="preserve">Promocja regionalnej żywności wysokiej jakości, wytwarzanej z wykorzystaniem lokalnych surowców,  tradycji kulinarnych i nowoczesnych metod pozwalających zachować wartości odżywcze.  </t>
  </si>
  <si>
    <t>Aleja Zachodniopomorskie Smaki - Produkty Tradycyjne Pomorza Zachodniego w ramach "Pikniku nad Odrą"</t>
  </si>
  <si>
    <t>Promocja produktów tradycyjnych i regionalnych producentów z województwa zachodniopomorskiego</t>
  </si>
  <si>
    <t>Impreza plenerowa- jarmark</t>
  </si>
  <si>
    <t>Liczba imprez plenerowych</t>
  </si>
  <si>
    <t>Zwiedzający stoiska wystawiennicze lokalnych wytwórców produktów tradycyjnych, regionalnych i ekologicznych Pomorza Zachodniego na imprezie plenerowej, potencjalni kontrahenci wystawców</t>
  </si>
  <si>
    <t>Liczba wystawców na stoiskach wystawienniczych</t>
  </si>
  <si>
    <t>Wojewódzkie Dni Pszczelarza w Golczewie</t>
  </si>
  <si>
    <t>Celem operacji jest popularyzacja miodów i produktów pszczelich wśród mieszkańców województwa zachodniopomorskiego, wspieranie współpracy pomiędzy pszczelarzami oraz promocja zrównoważonego rozwoju obszarów wiejskich</t>
  </si>
  <si>
    <t>Operacja o charakterze promocyjno-wystawienniczym</t>
  </si>
  <si>
    <t>Pszczelarze, osoby zawodowo i hobbystycznie zajmujące się prowadzeniem pasiek o różnej skali produkcji z terenu województwa zachodniopomorskiego, pszczelarze z koła Pszczelarzy w Anklam w Niemczech, mieszkańcy województwa zachodniopomorskiego</t>
  </si>
  <si>
    <t>Liczba uczestników imprezy</t>
  </si>
  <si>
    <t>Zwiedzający stoiska wystawiennicze wystawców na imprezie plenerowej, potencjalni kontrahenci wystawców</t>
  </si>
  <si>
    <t xml:space="preserve">Liczba wystawców </t>
  </si>
  <si>
    <t>The Tall-Ship Races</t>
  </si>
  <si>
    <t>Aleja Zachodniopomorskie Smaki - Produkty Tradycyjne Pomorza Zachodniego w ramach Festiwal Słowian i Wikingów w Wolinie</t>
  </si>
  <si>
    <t>Promocja wytwarzanych w browarach lokalnych na terenie województwa zachodniopomorskiego piw regionalnych oraz promocja produktów tradycyjnych, regionalnych i ekologicznych produkowanych na terenie Pomorza Zachodniego</t>
  </si>
  <si>
    <t>Liczba warsztatów</t>
  </si>
  <si>
    <t>Adresatami tej operacji będą przede wszystkim mieszkańcy Pomorza Zachodniego, uczniowie szczecińskich szkół, a także  dzieci z przedszkoli, domów dziecka, świetlic środowiskowych i innych placówek opiekuńczo-wychowawczych</t>
  </si>
  <si>
    <t xml:space="preserve">Liczba warsztatów </t>
  </si>
  <si>
    <t>Giełda Procedur Lokalnych Grup Działania Pomorza Zachodniego</t>
  </si>
  <si>
    <t>Celem głównym operacji jest dopracowanie jakości procedur operacji realizowanych w ramach PROW dla  13 LGD uczestniczących w Giełdzie Procedur Lokalnych Grup Działania Pomorza Zachodniego. Operacja ma charakter spotkania w formie dwudniowych warsztatów podczas których po przedstawieniu dobrej praktyki w ramach danego tematu następuje dyskusja przez co dochodzi do wymiany wiedzy i tworzenia sieci kontaktów.</t>
  </si>
  <si>
    <t>Liczba spotkań warsztatowych</t>
  </si>
  <si>
    <t>Pracownicy biur LGD oraz osoby funkcyjne z LGD Województwa Zachodniopomorskiego</t>
  </si>
  <si>
    <t>Stowarzyszenie "Lider Pojezierza"</t>
  </si>
  <si>
    <t>ul. Sądowa 8,                74-320 Barlinek</t>
  </si>
  <si>
    <t>Liczba uczestników spotkań warsztatowych</t>
  </si>
  <si>
    <t>Wyjazd i uczestnictwo lokalnych grup działania w Międzynarodowych Targach Wyrobów Spożywczych POLAGRA FOOD 2017</t>
  </si>
  <si>
    <t xml:space="preserve">Celem głównym operacji jest nawiązanie kontaktów i wymiana doświadczeń pomiędzy LGD oraz poszukiwanie nowych rynków zbytu przez osoby zainteresowane, wprowadzenie innowacji na obszary działania LGD, które spełniają oczekiwania konsumentów dla LGD uczestniczących w Targach POLAGRA FOOD 2017. Podczas Targów odbędzie się spotkanie  z LGD z województwa zachodniopomorskiego , wielkopolskiego i lubuskiego, które będzie doskonałą okazją do nawiązania kontaktów niezbędnych do dalszej współpracy pomiędzy LGD. </t>
  </si>
  <si>
    <t>Liczba wydarzeń targowych</t>
  </si>
  <si>
    <t>Przedstawiciele lokalnych grup działania z terenu województwa zachodniopomorskiego</t>
  </si>
  <si>
    <t>Lokalna Grupa Działania - "Powiatu Świdwińskiego"</t>
  </si>
  <si>
    <t>ul. Kołobrzeska 43, 78-300 Świdwin</t>
  </si>
  <si>
    <t>Aspekty prawne utworzenia i prowadzenia inkubatora przetwórstwa lokalnych produktów</t>
  </si>
  <si>
    <t>Planowana do realizacji operacja ma charakter edukacyjny, podnoszący wiedzę uczestniczących przedstawicieli LGD na tematy nowe  i nie realizowane przez LGD na obszarze województwa  zachodniopomorskiego a dotyczące inkubatorów przetwórstwa. Pozwoli to na świadczenie doradztwa na rzecz potencjalnych wnioskodawców planujących tworzenie inkubatorów. Pośrednio operacja dotyczy także wymiany doświadczeń pomiędzy LGD województwa zachodniopomorskiego i wielkopolskiego w zakresie dobrych praktyk dotyczących wdrażania LSR i w zakresie wykonywanych zadań, związanych z realizacją Lokalnych Strategii Rozwoju.</t>
  </si>
  <si>
    <t>Stowarzyszenie "WIR" - Wiejska Inicjatywa Rozwoju</t>
  </si>
  <si>
    <t>Rynek Staromiejski 5,         73-110 Stargard</t>
  </si>
  <si>
    <t>Liczba uczestników wyjazdu</t>
  </si>
  <si>
    <t>Ochrona walorów biotycznych i abiotycznych w rejonie Drawna szansą rozwoju turystyki</t>
  </si>
  <si>
    <t>Celem operacji jest zapewnienie wymiany wiedzy. W szczególności celami konferencji będą: 1) Wzmocnienie dotychczasowego zaangażowania lokalnej społeczności, a w tym przedsiębiorców branży turystycznej, w dziedzinie prowadzonej wspólnie z turystami ochrony środowiska naturalnego; 2) Rozwijanie oferty usług turystycznych w oparciu o istniejące zasoby przyrodnicze i kulturowe, w tym koncepcji geoparku. Wydawnictwo posłuży jako narzędzie upowszechnienia wyartykułowanych podczas konferencji wykładów.</t>
  </si>
  <si>
    <t>Lokalni liderzy, przedstawiciele władz samorządowych i przedsiębiorcy branży turystycznej, a także organizacje pozarządowe obejmujące swoim działaniem zrównoważony rozwój regionu, w szczególności rozwój turystyki wiejskiej</t>
  </si>
  <si>
    <t>Lokalna Organizacja Turystyczna Wokół Drawy</t>
  </si>
  <si>
    <t>ul. Jeziorna 2,              73-220 Drawno</t>
  </si>
  <si>
    <t>Nakład publikacji (szt.)</t>
  </si>
  <si>
    <t>Publikacja „Wyniki doświadczeń odmianowych 2016 „ i „LZO  do uprawy w roku 2017”.</t>
  </si>
  <si>
    <t>Celem operacji jest ułatwienie transferu wiedzy w rolnictwie na temat nowych odmian roślin rolniczych. Dobór właściwej odmiany jest jednym z ważniejszych i najtańszych czynników  wpływających na wysokość i jakość plonów. Upowszechnianie innowacyjnych odmian roślin uprawnych zalecanych w ramach Porejestrowego Doświadczalnictwa Odmianowego ułatwia rolnikom i innym producentom rolnym podejmowanie trafnych decyzji dotyczących doboru najwartościowszych odmian do uprawy, dostosowanych do lokalnych warunków gospodarowania i zmniejsza ryzyko podejmowania niewłaściwych decyzji co wpływa na uzyskiwane dochody.</t>
  </si>
  <si>
    <t xml:space="preserve">Publikacja </t>
  </si>
  <si>
    <t>Liczba tytułów publikacji</t>
  </si>
  <si>
    <t>Rolnicy województwa zachodniopomorskiego, hodowcy odmian, samorządowcy, firmy i instytucje działające na  rzecz rolnictwa, uczelnie wyższe, szkolnictwo zawodowe, instytucje naukowo – badawcze, samorząd rolniczy, doradcy terenowi Zachodniopomorskiego Ośrodka Doradztwa Rolniczego</t>
  </si>
  <si>
    <t>ul. Goleniowska 56 a, 70-847 Szczecin</t>
  </si>
  <si>
    <t>Innowacyjne rozwiązania dotyczące odnawialnych źródeł energii</t>
  </si>
  <si>
    <t>Celem głównym operacji jest wsparcie transferu wiedzy i innowacji w zakresie praktycznego zastosowania nowych, kompleksowych rozwiązań w zakresie OZE na obszarach wiejskich. W związku z tym w ramach projektu planuje się zorganizowanie wyjazdu studyjnego w celu zaprezentowania Centrum Solarnego w Wietow (Niemcy), jako przykładu dobrej praktyki na obszarach wiejskich.</t>
  </si>
  <si>
    <t>Przedstawiciele władz samorządowych powiatu i gmin, przedstawiciele NGO, sołtysi, przedstawiciele LGD oraz przedstawiciele ośrodków doradczych</t>
  </si>
  <si>
    <t>Samorządowe Centrum Kultury w Sarbinowie</t>
  </si>
  <si>
    <t>ul. Leśna 2,                   76-034 Sarbinowo</t>
  </si>
  <si>
    <t>II Święto Mleka w Glinnej</t>
  </si>
  <si>
    <t>Celem głównym operacji jest wspieranie organizacji łańcucha żywnościowego, w tym przetwarzania i wprowadzania do obrotu produktów rolnych i dobrostanu zwierząt. Celami szczegółowymi operacji są:
promowanie polskich i regionalnych producentów żywności, a także poznanie wykorzystywanych na świecie rozwiązań organizacyjnych i technicznych, metod produkcji i hodowli zwierząt,
 promowanie produktów mlecznych niezbędnych do prawidłowego funkcjonowania organizmu i zachowanie dobrego stanu zdrowia,
 informowanie społeczeństwa i potencjalnych beneficjentów o polityce rozwoju obszarów wiejskich i wsparciu finansowym,
zaznajomienie mieszkańców Pomorza Zachodniego z rasami zwierząt hodowlanych utrzymywanymi na terenie województwa zachodniopomorskiego.
Przeprowadzona zostanie akcja promocyjno-informacyjna wydarzenia, co przyczyni się wzrostu wiedzy społeczeństwa i potencjalnych beneficjentów o polityce rozwoju obszarów wiejskich i wsparciu finansowym pochodzącym ze środków PROW i KSOW.</t>
  </si>
  <si>
    <t>Impreza plenerowa, wystawy tematyczne</t>
  </si>
  <si>
    <t>Liczba dni targowych</t>
  </si>
  <si>
    <t>Mieszkańcy Pomorza Zachodniego, zwłaszcza osoby mieszkające na obszarach wiejskich, dzieci i młodzież, szkoły oraz rolnicy . Związki i federacje hodowców mleka, związki hodowców koni, mleczarnie, ośrodki hodowli zarodowej, związki bydła mięsnego, agencje państwowe związane z obszarami wiejskimi, hodowcy indywidualni, producenci produktów tradycyjnych i regionalnych, stowarzyszenia, rękodzielnicy, sołectwa oraz koła gospodyń wiejskich</t>
  </si>
  <si>
    <t>Gmina Stare Czarnowo</t>
  </si>
  <si>
    <t>ul. Świętego Floriana 10, 74-106 Stare Czarnowo</t>
  </si>
  <si>
    <t>Liczba wystawców</t>
  </si>
  <si>
    <t>XXX Barzkowickie Targi Rolne - AGRO POMERANIA 2017</t>
  </si>
  <si>
    <t>Barzkowickie Targi Rolne „Agro Pomerania” służą  głównie prezentacji szerokich ofert handlowych producentów maszyn i sprzętów rolniczych, firm  oferujących nowe  i nowoczesne środki do produkcji rolnej, firm przetwórstwa rolno-przemysłowego oraz sektora budowlanego. Stwarzają doskonałą okazję do wymiany doświadczeń oraz wiedzy dla wszystkich, którzy prowadzą działalność w  zakresie rozwoju obszarów wiejskich. Dodatkową atrakcją targów będą liczne konkursy, warsztaty i wystawy rękodzielnicze m.in. hafciarskie, plecionkarskie, koronkarskie, malarskie, witrażowe oraz wyrobów z siana i gliny, a także wystawy ukazujące dziedzictwo kulturowe zachodniopomorskiej wsi. na stoiskach wystawienniczych swoje unikatowe regionalne wyroby wytwarzane od lat wedle oryginalnych receptur będą mieli okazję zaprezentować liczni lokalni przetwórcy i producenci, a na zwiedzających czekać będą m.in. produkty piekarnicze, przetwory ekologiczne, wędliny, miody, ryby wędzone i przetwory rybne oraz wiele innych produktów regionalnych. Zorganizowane zostaną wystawy koni hodowlanych, bydła mięsnego, ptaków hodowlanych i ozdobnych oraz królików. Przeprowadzone będą rownież zawody jeździeckie w skokach.</t>
  </si>
  <si>
    <t>Rolnicy, mieszkańcy Pomorza Zachodniego, zwłaszcza osoby mieszkające na obszarach wiejskich, dzieci i młodzież szkolna. Związki i federacje hodowców zwierząt hodowlanych. Przedstawiciele państwowych agencji rolnych, przedstawiciele LGD, członkowie kól gospodyń wiejskich, sołtysi, twórcy ludowi, przedsiębiorcy z obszaru województwa zachodniopomorskiego i całej Polski.</t>
  </si>
  <si>
    <t>Barzkowice 1,             73-134 Barzkowice</t>
  </si>
  <si>
    <t>Polka powiatowa a nowe miejsca pracy na obszarach wiejskich</t>
  </si>
  <si>
    <t xml:space="preserve">Operacja ma na celu włączenie kobiet z obszarów wiejskich w konsultacje i debaty społeczne oraz opracowywanie programów współpracy samorzadów lokalnych z organizacjami pozarzadowymi w planowaniu budżetów na działania związane z zieloną modernizacją i powstaniem nowych miejsc pracy. Projekt  wpływać będzie także na członków rodziny poprzez ukazanie kierunków i możliwości zmiany swojej sytuacji, uświadomienie konieczności i celowości podnoszenia kwalifikacji w życiu społecznym i zawodowym, będzie pozytywnie wpływał na otoczenie rodziny oraz lokalną spoleczność, oraz wpłynie na zmniejszenie poziomu bezrobocia na obszarach wiejskich </t>
  </si>
  <si>
    <t xml:space="preserve">Kobiety zamieszkujące obszary wiejskie z  gmin województwa zachodniopomorskiego. </t>
  </si>
  <si>
    <t>Centrum Rozwoju Jarosław Piosik</t>
  </si>
  <si>
    <t>ul. Sikorskiego 15,    66-400 Gorzów Wlkp</t>
  </si>
  <si>
    <t>Aktywizacja mieszkańców wsi poprzez realizację warsztatów rękodzielniczych</t>
  </si>
  <si>
    <t>Głównym celem realizacji operacji jest aktywizacja mieszkańców obszarów wiejskich w celu podejmowania przez nich inicjatyw w zakresie rozwoju obszarów wiejskich w tym wspieranie rozwoju przedsiębiorczości na obszarach wiejskich. W ramach realizacji operacji planuje się zorganizować cykl warsztatów szkoleniowych na terenie Województwa Zachodniopomorskiego o tematyce związanej z  technikami wykonywania decoupage i bibułkarstwa. Uczestnicy warszatów zdobędą nowe, praktyczne umiejętności, które pozwolą wykonywać im prace/przedmioty, które będą mieli możliwość sprzedać na festynach, targach, itp. To zapewni im dodatkowe źródło dochodu.</t>
  </si>
  <si>
    <t xml:space="preserve">Warsztaty </t>
  </si>
  <si>
    <t>Mieszkańcy obszarów wiejskich Województwa Zachodniopomorskiego, zwłaszcza nieaktywni zawodowo lub bezrobotni.</t>
  </si>
  <si>
    <t>Warsztaty kulinarne od pomysłu do produktu</t>
  </si>
  <si>
    <t>Celem projektu jest aktywizacja mieszkańców wsi poprzez cykliczne spotkania warsztatowe, które pomogą wzniecić pasję kulinarną. W trakcie spotkań mieszkańcy będą uczyć się jak przygotować tradycyjne wyroby, które potem mogą sprzedać. Warsztaty będą okazją do wymiany wiedzy, zdobycia nowych umiejętności i integracji poprzez wspólne działanie.</t>
  </si>
  <si>
    <t>Mieszkańcy obszarów wiejskich powiatu kołobrzeskiego województwa zachodniopomorskiego.</t>
  </si>
  <si>
    <t>Laboratorium Pomysłów Witold Miśtak</t>
  </si>
  <si>
    <t>ul. Warszawska 2,   78-100 Kołobrzeg</t>
  </si>
  <si>
    <t>Konkurs pn. Agro-Eko-Turystyczne "Zielone Lato" 2017</t>
  </si>
  <si>
    <t>Operacja przyczyni się do podniesienia jakości świadczonych usług w gospodarstwach agroturystycznych na obszarach wiejskich i promowania dobrych praktyk wśród usługodawców wiejskich.</t>
  </si>
  <si>
    <t>Konkurs</t>
  </si>
  <si>
    <t>Właściciele gospodarstw agroturystycznych funkcjonujących na terenie województwa zachodniopomorskiego oraz osoby poszukujące usług wypoczynkowych na obszarach wiejskich Pomorza Zachodniego</t>
  </si>
  <si>
    <t>Liczba uczestników konkursu</t>
  </si>
  <si>
    <t>II Powiatowy Jarmark Tradycyjnie Zdrowej Żywności i Rękodzieła Ludowego</t>
  </si>
  <si>
    <t>Mieszkańcy powiatu świdwińskiego, rolnicy, wytwórcy żywności i rękodzieł  oraz odwiedzający Jarmark</t>
  </si>
  <si>
    <t>Powrót do wspólnych tradycji promujących polską wieś</t>
  </si>
  <si>
    <t xml:space="preserve">Aktywizacja mieszkańców sołectw Gminy Gryfino  na rzecz podejmowania inicjatyw w zakresie rozwoju i promocji polskiej wsi   poprzez utrwalenia historii jako podstawy tożsamości kulturowej i kreowania nowych zielonych miejsc pracy.  </t>
  </si>
  <si>
    <t xml:space="preserve">Społeczność lokalna gmin wiejsko-miejskich, mogąca uczestniczyć w sposób bezpośredni w wydarzeniu, przedstawiciele organizacji pozarządowych, samorządowcy, liderzy, przedsiębiorcy </t>
  </si>
  <si>
    <t>Gmina Gryfino</t>
  </si>
  <si>
    <t>ul. 1 Maja 16,              74-100 Gryfino</t>
  </si>
  <si>
    <t>I Festiwal Folkloru</t>
  </si>
  <si>
    <t>Celem realizacji operacji jest promowanie włączenia społecznego, zmniejszania ubóstwa oraz rozwój gospodarczy na obszarze objętym projektem. Realizacja projektu, czerpiąca z polskiego folkloru, wykorzystująca działalność lokalnych kół twórczych propagujących aktywność w życiu społecznym i zawodowym poprzez rękodzieło oraz propagowanie zdrowego, aktywnego trybu życia, może pomóc młodym ludziom dostrzec nowe możliwości i korzyści z podnoszenia swoich kwalifikacji.</t>
  </si>
  <si>
    <t>Impreza plenerowa, konkurs</t>
  </si>
  <si>
    <t>Liczba dni wydarzenia</t>
  </si>
  <si>
    <t>Mieszkańcy województwa zachodniopomorskiego</t>
  </si>
  <si>
    <t>Pro Consulting s.c. Dariusz Stępień, Karol Stępień</t>
  </si>
  <si>
    <t>ul. St. Dubois 17 b,   71-610 Szczecin</t>
  </si>
  <si>
    <t>LP</t>
  </si>
  <si>
    <t>Biuletyn informacyjny "Nasza euroPROWincja" (4 numery - kwartalnik, redakcja, druk i dystrybucja; nakład 2.000 egzemplarzy; tematyka: informacje związane z wdrażaniem PROW w Wielkopolsce, działania podejmowane przez Jednostkę Regionalną i partnerów KSOW, prezentacje dobrych praktyk, relacje z wydarzeń, wywiady, artykuły eksperckie)</t>
  </si>
  <si>
    <t>Prezentacja "dobrych praktyk" oraz wpływu funduszy europejskich, a szczególnie PROW na rozwój wielkopolskich obszarów wiejskich</t>
  </si>
  <si>
    <t>Biuletyn</t>
  </si>
  <si>
    <t xml:space="preserve">Grupą docelową realizacji operacji są mieszkańcy obszarów wiejskich – beneficjenci i potencjalni beneficjenci PROW 2014 – 2020.   </t>
  </si>
  <si>
    <t>Urząd Marszałkowski Województwa Wielkopolskiego</t>
  </si>
  <si>
    <t xml:space="preserve">  Al. Niepodległości 34    61-714 Poznań</t>
  </si>
  <si>
    <t>liczba publikacji                             nakład całkowity</t>
  </si>
  <si>
    <t>1            8000</t>
  </si>
  <si>
    <t xml:space="preserve">  Al. Niepodległości 34   61-714 Poznań</t>
  </si>
  <si>
    <t>Międzynarodowe Targi Przemysłu Spożywczego, Rolnictwa i Ogrodnictwa "Grüne Woche" w Berlinie</t>
  </si>
  <si>
    <t xml:space="preserve">Promocja na arenie międzynarodowej regionalnej żywności wysokiej jakości, wytwarzanej z wykorzystaniem lokalnych surowców,  tradycji kulinarnych i nowoczesnych metod pozwalających zachować wartości odżywcze.  </t>
  </si>
  <si>
    <t xml:space="preserve">Odwiedzający targi, potencjalni konsumenci  produktów rolno- spożywczych, producenci żywności wysokiej jakości - wystawcy podczas targów. </t>
  </si>
  <si>
    <t>Targi Regionów i Produktów Turystycznych Tour Salon w Poznaniu</t>
  </si>
  <si>
    <t>Promocja oferty turystycznej obszarów wiejskich Województwa Wielkopolskiego</t>
  </si>
  <si>
    <t>Odwiedzający targi, potencjalni turyści, korzystający z oferty turystyki wiejskiej i agroturystyki</t>
  </si>
  <si>
    <t>Międzynarodowe Targi Turystyki Wiejskiej i Agroturystyki AGROTRAVEL w Kielcach</t>
  </si>
  <si>
    <t>Promocja oferty turystycznej obszarów wiejskich Województwa Wielkopolskiego oraz promocja regionalnego dziedzictwa kulturowego i kulinarnego</t>
  </si>
  <si>
    <t>Organizacja Gali Konkursu "Wielkopolski Rolnik Roku"</t>
  </si>
  <si>
    <t>Promocja najbardziej przedsiębiorczych wielkopolskich rolników, którzy najlepiej dostosowują prowadzenie swoich gospodarstw do nowych realiów gospodarowania. Poprawa wizerunku wielkopolskiego rolnictwa, tworzenie konkurencyjności jakościowej. Przybliżenie społeczeństwu atutów wielkopolskiego rolnictwa w zakresie produktów wysokiej jakości.</t>
  </si>
  <si>
    <t>Mieszkańcy obszarów wiejskich, wielkopolscy rolnicy</t>
  </si>
  <si>
    <t>Dożynki Prezydenckie Spała 2016</t>
  </si>
  <si>
    <t>Promowanie osiągnięć w dziedzinie rolnictwa i przetwórstwa rolno-spożywczego, a także wymiana wiedzy i doświadczeń pomiędzy rolnikami i producentami. Celem operacji jest także zachowanie dziedzictwa kulturowego wsi, w tym obrzędowości związanej ze zbiorem</t>
  </si>
  <si>
    <t>Grupami docelowymi są: rolnicy i producenci rolni, samorządowcy oraz społeczeństwo, szczególnie mieszkańcy obszarów wiejskich</t>
  </si>
  <si>
    <t>Targi Smaki Regionów</t>
  </si>
  <si>
    <t>Operacja o charakterze wystawienniczym</t>
  </si>
  <si>
    <t xml:space="preserve">Odwiedzający targi, potencjalni konsumenci  produktów rolno- spożywczych, producenci żywności wysokiej jakości- wystawcy podczas targów. </t>
  </si>
  <si>
    <t>"Dzień Św. Marcina w Brukseli"</t>
  </si>
  <si>
    <t>Promocja regionalnego dziedzictwa kulturowego i kulinarnego, a także regionalnych produktów wysokiej jakości. Promocja działań i aktywności wielkopolskich LGD-ów na forum międzynarodowym</t>
  </si>
  <si>
    <t>Przedstawiciele instytucji unijnych, placówek dyplomatycznych, europejskich regionów i miast.</t>
  </si>
  <si>
    <t>Wyjazdy studyjne</t>
  </si>
  <si>
    <t>Wymiana wiedzy i doświadczeń; wymiana dobrych praktyk związanych z rozwojem rolnictwa i obszarów wiejskich</t>
  </si>
  <si>
    <t>wyjazdy studyjne</t>
  </si>
  <si>
    <t>Beneficjenci i potencjalni beneficjenci PROW 2014-2020</t>
  </si>
  <si>
    <t>Przechowywanie i zabezpieczenie wyposażenia z wikliny (dzieła sztuki użytkowej) - elementów aranżacji stoiska promocyjnego Województwa Wielkopolskiego, wykorzystywanego podczas wydarzeń targowych i wystawienniczych organizowanych bądź współorganizowanych przez Samorząd Województwa.</t>
  </si>
  <si>
    <t>Zachowanie dziedzictwa kulturowego i promocja ginących zawodów - prawidłowe przechowywanie (łącznie z konserwacją) elementów wyposażenia stoiska promocyjnego wykonanych z wikliny, które są wykorzystywane podczas różnych wydarzeń targowych i wystawienniczych. Właścicielem ww. elementów jest Urząd Marszałkowski Województwa Wielkopolskiego</t>
  </si>
  <si>
    <t>Wydarzenia targowe i wystawiennicze</t>
  </si>
  <si>
    <t>liczba miesięcy przechowywania wiklinowego stoiska</t>
  </si>
  <si>
    <t>Mieszkańcy obszarów wiejskich - uczestnicy różnych wydarzeń targowych i wystawienniczych, organizowanych bądź współorganizowanych przez Samorząd Województwa Wielkopolskiego</t>
  </si>
  <si>
    <t>3, 5</t>
  </si>
  <si>
    <t>Udział w spotkaniach dotyczących możliwości realizacji przedsięwzięć w ramach PROW 2014-2020</t>
  </si>
  <si>
    <t>Wzrost świadomości i wiedzy na temat możliwości realizacji przedsięwzięć w ramach PROW 2014-2020 wśród potencjalnych beneficjentów.</t>
  </si>
  <si>
    <t>Konferencje, spotkania</t>
  </si>
  <si>
    <t>Potencjalni beneficjenci PROW 2014-2020</t>
  </si>
  <si>
    <t xml:space="preserve">Udział w krajowych i zagranicznych wydarzeniach związanych z promocją wielkopolskiej turystyki wiejskiej oraz promowaniem dziedzictwa kulinarnego i kulturowego </t>
  </si>
  <si>
    <t xml:space="preserve">operacje o charakterze promocyjno wystawienniczym, wyjazdy i staże krajowe i zagraniczne,  </t>
  </si>
  <si>
    <t>przedstawiciele instytucji zagranicznych, placówek dyplomatycznych,  regionów i miast, lokalne grupy działania</t>
  </si>
  <si>
    <t>Kulturalnie i lokalnie - cykl szkoleń dotyczących tworzenia i promocji produktów lokalnych w powiecie konińskim</t>
  </si>
  <si>
    <t>Promocja działań edukacyjnych na obszarach wiejskich; propagowanie idei przedsiębiorczości; poprawa jakości życia, aktywizacja mieszkańców wsi</t>
  </si>
  <si>
    <t>Szkolenia, wizyty studyjne, publikacja</t>
  </si>
  <si>
    <t>Społeczność lokalna zamieszkująca powiat koniński, w tym liderzy lokalni, koła gospodyń wiejskich, organizacje pozarządowe, spółdzielnie socjalne, gospodarstwa agroturystyczne i ekologiczne, rękodzielnicy, rolnicy</t>
  </si>
  <si>
    <t>Powiat Koniński</t>
  </si>
  <si>
    <t>Aleje 1 Maja 9, 62-150 Konin</t>
  </si>
  <si>
    <t xml:space="preserve"> </t>
  </si>
  <si>
    <t>Promocja zrównoważonego rozwoju poprzez kultywowanie tradycji, rozwój przedsiębiorczości oraz rozwój osobisty kobiet ze środowisk wiejskich</t>
  </si>
  <si>
    <t xml:space="preserve">Organizacja szkolenia dla kobiet środowisk wiejskich, propagowanie wiejskich tradycji kulturowych, przy jednoczesnym podniesieniu wiedzy kobiet wiejskich na temat możliwości zwiększenia konkurencyjności gospodarstwa oraz ich dążenia do rozwoju osobistego. </t>
  </si>
  <si>
    <t xml:space="preserve">Szkolenie  </t>
  </si>
  <si>
    <t xml:space="preserve">Kobiety ze środowisk wiejskich i małych miast z terenu Wielkopolski. Około 40 kobiet, reprezentantek każdego powiatu, wchodzących w skład Rady Kobiet, powstałych przy biurach powiatowych Wielkopolskiej Izby Rolniczej. </t>
  </si>
  <si>
    <t>Wielkopolska Izba Rolnicza</t>
  </si>
  <si>
    <t>ul.Golęcińska 9L;60 -626 Poznań</t>
  </si>
  <si>
    <t>I,II,VI</t>
  </si>
  <si>
    <t>Sołtys liderem unowocześniania wielkopolskiej wsi</t>
  </si>
  <si>
    <t>Spotkania dla sołtysów- jak sięgać po fundusze PROW 
na lata 2014-2020 a także wymiana informacji, opinii, sugestii, pozwalających na podjęcie działań, które odpowiadać będą na potrzeby mieszkańców sołectw</t>
  </si>
  <si>
    <t xml:space="preserve">sołtysi </t>
  </si>
  <si>
    <t>Dziedzictwo Kulinarne Krajny Złotowskiej</t>
  </si>
  <si>
    <t>cykl warsztatów kulinarnych dla mieszkańców i grup nieformalnych</t>
  </si>
  <si>
    <t>mieszkańcy sołectw gmin wiejskich i miejsko -wiejskich</t>
  </si>
  <si>
    <t>Stowarzyszenie Lokalna Grupa Działania Krajna Złotowska</t>
  </si>
  <si>
    <t>Al.Piastów 32; 77-400 Złotów</t>
  </si>
  <si>
    <t>Muzeum Narodowe Rolnictwa i Przemysłu Rolno-Spożywczego w Szreniawie</t>
  </si>
  <si>
    <t>ul. Dworcowa 5, Szreniawa, 62-052 Komorniki</t>
  </si>
  <si>
    <t>XV Ogólnopolski Festiwal Starych Ciągników i Maszyn Rolniczych im. Jerzego Samelczaka</t>
  </si>
  <si>
    <t>Promowanie polskiej wsi, edukowanie oraz aktywizacja mieszkańców i lokalnych kolekcjonerów</t>
  </si>
  <si>
    <t>Mieszkańcy miast i wsi, z kraju i zagranicy</t>
  </si>
  <si>
    <t>Gmina Lipno</t>
  </si>
  <si>
    <t>ul. Powstańców Wielkopolskich 9, 64-111 Lipno</t>
  </si>
  <si>
    <t>Organizacja IX "Kobierskiego Festiwalu Smaków i Krajobrazów" oraz warsztatów artystycznych służących popularyzacji dziedzictwa kulturowego wielkopolskiej wsi</t>
  </si>
  <si>
    <t>Popularyzacja tradycji kulinarnych i artystycznych służących zachowaniu dziedzictwa kulturowego w gminie Krotoszyn</t>
  </si>
  <si>
    <t>Warsztaty plastyczne, malarskie, kulinarne i rękodzielnicze</t>
  </si>
  <si>
    <t xml:space="preserve">Uczestnicy warsztatów kulinarnych, rękodzielniczych i plastycznych.
Uczestników Kobierskiego Festiwalu Smaków i Krajobrazów (m.in. mieszkańcy Kobierna, Krotoszyna, Różopola, Brzozy, Smoszewa, Gorzupi) oraz zaproszeni goście
</t>
  </si>
  <si>
    <t>Gmina Krotoszyn</t>
  </si>
  <si>
    <t>ul. Kołłątaja 7, 63-700 Krotoszyn</t>
  </si>
  <si>
    <t>Puszcza Notecka uczy, aktywizuje, integruje</t>
  </si>
  <si>
    <t xml:space="preserve">Cykl szkoleń i imprez aktywizujących mających na celu integrację ze środowiskiem lokalnym. </t>
  </si>
  <si>
    <t>Szkolenia, imprezy sportowe</t>
  </si>
  <si>
    <t xml:space="preserve">Mieszkańcy terenu LGD Puszcza Notecka. W szczególności kobiety, młodzież, osoby starsze, niepełnosprawne oraz zamieszkałe na terenach wyłączonych komunikacyjnie (tereny bez dostępu do komunikacji publicznej). </t>
  </si>
  <si>
    <t>Stowarzyszenie Puszcza Notecka</t>
  </si>
  <si>
    <t>ul.Dworcowa 18;              64-400 Międzychód</t>
  </si>
  <si>
    <t>liczba imprez sportowych</t>
  </si>
  <si>
    <t>Konkurs Kulinarny na Regionalny Placek Ziemniaczany Bambrzok</t>
  </si>
  <si>
    <t xml:space="preserve">Zachowanie tradycji przygotowywania i spożywania tradycyjnej, regionalnej potrawy; upowszechnianie wiedzy o tradycji spożywania wyrobów z ziemniaków na terenie Wielkopolski </t>
  </si>
  <si>
    <t>Konkurs; degustacja</t>
  </si>
  <si>
    <t>Mieszkańcy Wielkopolski, pasjonaci tradycyjnych kulinariów</t>
  </si>
  <si>
    <t>Fundacja Ochrony Dziedzictwa Kultury Wsi i Rolnictwa</t>
  </si>
  <si>
    <t>liczba materiałów promocyjnych</t>
  </si>
  <si>
    <t>I, IV, VI</t>
  </si>
  <si>
    <t>Organizacja i realizacja imprezy edukacyjno-rekreacyjnej Poznańska Pyra</t>
  </si>
  <si>
    <t>Rozwój kultury i integracji społeczności; popularyzacja, ochrona zjawisk kultury ludowej związanych z dawnymi zajęciami ludności wiejskiej</t>
  </si>
  <si>
    <t>Impreza edukacyjno-rekreacyjna o charakterze etnograficznym i rolniczym</t>
  </si>
  <si>
    <t>Mieszkańcy Poznania i powiatu poznańskiego; miłośnicy kulinariów</t>
  </si>
  <si>
    <t>Na wsi? Turystyka naturalnie!</t>
  </si>
  <si>
    <t>Zwiększenie aktywności mieszkańców na rzecz podejmowania inicjatyw służących rozwojowi działalności turystycznej oraz promocji dziedzictwa kulturowego, kulinarnego i tradycji na obszarach wiejskich</t>
  </si>
  <si>
    <t>Szkolenie; wyjazd studyjny; publikacja</t>
  </si>
  <si>
    <t>Osoby rozważające działalności gospodarczej związanej z turystyką wiejską; osoby prowadzące taką działalność; mieszkańcy 9 gmin</t>
  </si>
  <si>
    <t>Lokalna Organizacja Turystyczna "Marina"</t>
  </si>
  <si>
    <t>ul. Dworcowa 2, 62-510 Konin</t>
  </si>
  <si>
    <t>Wielkopolska Agencja Zarządzania Energią Sp. z o.o.</t>
  </si>
  <si>
    <t>ul.Mickiewicza 33; 60-837 Poznań</t>
  </si>
  <si>
    <t>Wielkopolska wieś w zgodzie z zasadami gospodarki niskoemisyjnej - praktyczny Poradnik z nową perspektywą finansową 2014-2020</t>
  </si>
  <si>
    <t xml:space="preserve">Opracowanie merytoryczne Poradnika zawierającego treści związane z podnoszeniem efektywności energetycznej, zagadnienia niskiej emisji oraz aktualnie dostępnych mechanizmów wsparcia (finansowanie). 
- opracowanie graficzne Poradnika
- skład i łamanie do druku Poradnika
- druk poradnika 
</t>
  </si>
  <si>
    <t>LGD, społeczność wiejska</t>
  </si>
  <si>
    <t>Wielkopolskie Święto Mleka i Powiatu Kolskiego</t>
  </si>
  <si>
    <t xml:space="preserve">Wzrost świadomości społeczeństwa dotyczącej zdrowotnych walorów mleka i jego przetworów. Promocja produktów wielkopolskich spółdzielni mleczarskich. Upowszechnianie wiedzy o potencjale wielkopolskiego mleczarstwa. Integracja środowisk wiejskich i rozwój obszarów wiejskich.  </t>
  </si>
  <si>
    <t xml:space="preserve">Impreza dla 7 tys. osób (m.in.. degustacje, pokazy, konkursy, zabawy dla dzieci). </t>
  </si>
  <si>
    <t xml:space="preserve">Konsumenci i potencjalni konsumenci wyrobów mleczarskich - dzieci, dorośli, rolnicy - producenci mleka, a także producenci inny surowców do produkcji żywności. Społeczeństwo woj. </t>
  </si>
  <si>
    <t>Okręgowa Spółdzielnia Mleczarska w Kole</t>
  </si>
  <si>
    <t xml:space="preserve">ul. Towarowa 6, 62-600 Koło </t>
  </si>
  <si>
    <t>Śniadanie Wielkanocne - wielkopolska tradycja</t>
  </si>
  <si>
    <t>Poszerzenie wiedzy uczestników spotkania na temat tradycji związanych z obchodami Świąt Wielkanocnych, edukacja młodego pokolenia liderek wiejskich w zakresie dbałości o zachowanie tradycji i zwyczajów wsi, wymiana doświadczeń na temat realizacji podobnych działań w różnych rejonach województwa, ułatwienie kontaktów oraz współpracy uczestnikom spotkania</t>
  </si>
  <si>
    <t>Wykład na temat tradycji wielkanocnych, występy zespołów folklorystycznych, prezentacje stołów wielkanocnych i wymiana doświadczeń na temat realizacji działań na rzecz obszarów wiejskich na terenie Wielkopolski, finał Konkursu na ciasto wielkanocne, degustacja potraw, indywidualne dyskusje uczestników.</t>
  </si>
  <si>
    <t>Liderki/liderzy środowisk wiejskich, a także osoby młode aktywnie uczestniczące w życiu swojego regionu</t>
  </si>
  <si>
    <t>u. Golęcińska 9L, 60-626 Poznań</t>
  </si>
  <si>
    <t xml:space="preserve">1, 3, 5 </t>
  </si>
  <si>
    <t>Wieczerza Wigilijna - kultywowanie tradycji bożonarodzeniowych</t>
  </si>
  <si>
    <t>Propagowanie działań służących zachowaniu tradycji i zwyczajów wielkopolskiej wsi. Poszerzenie wiedzy uczestników spotkania na temat tradycji związanych z obchodami Świąt Bożego Narodzenia, edukacja młodego pokolenia liderek wiejskich w zakresie dbałości o zachowanie tradycji i zwyczajów wsi</t>
  </si>
  <si>
    <t>Wykład, prezentacje konkursowych stroików bożonarodzeniowych</t>
  </si>
  <si>
    <t>Koło Gospodyń Wiejskich, liderki/liderzy środowisk wiejskich,a także osoby młode aktywnie uczestniczące w życiu swojego regionu</t>
  </si>
  <si>
    <t>Wystawa pt. Wielkopolska miodem i mlekiem płynąca</t>
  </si>
  <si>
    <t>Wymiana doświadczeń i nawiązanie kontaktów przez wystawców</t>
  </si>
  <si>
    <t>ul.Golęcińska 9L; 60 -626 Poznań</t>
  </si>
  <si>
    <t>Proces wzmacniania walorów atrakcyjności wsi poprzez kształtowanie przestrzeni publicznej - przykładem inicjatywy mieszkańców w zakresie rozwoju wsi</t>
  </si>
  <si>
    <t>Wzmocnienie walorów atrakcyjności wsi polskiej na przykładzie Domachowa - serca mikroregionu zwanego Biskupizną.</t>
  </si>
  <si>
    <t>Spotkania; koncepcja projektowo-architektoniczna; konferencja</t>
  </si>
  <si>
    <t>Mieszkańcy obszaru LGD "Gościnna Wielkopolska"</t>
  </si>
  <si>
    <t>Gmina Krobia</t>
  </si>
  <si>
    <t>Rynek 1, 63-840 Krobia</t>
  </si>
  <si>
    <t>liczba dokumentacji projektowo - architektonicznych</t>
  </si>
  <si>
    <t>1, 2, 4, 5</t>
  </si>
  <si>
    <t>Poprawa bezpieczeństwa przeciwpożarowego na obszarach wiejskich Województwa Wielkopolskiego</t>
  </si>
  <si>
    <t>Edukacja rolników i mieszkańców obszarów wiejskich w zakresie występowania zagrożeń pożarowych.</t>
  </si>
  <si>
    <t xml:space="preserve">Spotkania informacyjno-edukacyjne, konkursy, ulotki informacyjno-edukacyjne, film informacyjno-edukacyjny
</t>
  </si>
  <si>
    <t>Rolnicy i mieszkańcy obszarów wiejskich</t>
  </si>
  <si>
    <t>Wielkopolski Ośrodek Doradztwa Rolniczego w Poznaniu</t>
  </si>
  <si>
    <t>ul. Sieradzka 29, 60-163 Poznań</t>
  </si>
  <si>
    <t>Poznański Zielony Targ. Promocja zrównoważonego rozwoju obszarów wiejskich poprzez produkt lokalny i ekologiczny oraz przybliżanie dziedzictwa kulinarnego mieszkańcom miasta</t>
  </si>
  <si>
    <t>Promocja obszarów wiejskich, ich dziedzictwa kulinarnego i kulturowego oraz tradycji; promocja lokalnego produktu, poprawa jakości życia mieszkańców obszarów wiejskich; promowanie zdrowego stylu życia oraz postaw ekologicznych</t>
  </si>
  <si>
    <t>Serwis internetowy; mini-kompendium wiedzy, Wielkanocny Zielony Targ</t>
  </si>
  <si>
    <t>Ogół mieszkańców Wielkopolski: mieszkańcy miast, rolnicy, producenci żywności, restauratorzy</t>
  </si>
  <si>
    <t>Stowarzyszenie Ekologia i Tradycja "Zielony Targ"</t>
  </si>
  <si>
    <t>ul. Porzeczkowa 6a, 61-306 Poznań</t>
  </si>
  <si>
    <t>liczba serwisów internetowych</t>
  </si>
  <si>
    <t>Na Biskupiźnie działamy razem</t>
  </si>
  <si>
    <t>Zwiększenie aktywności społecznej i kulturalnej mieszkańców gminy Krobia, na rzecz zachowania, rozwoju i upowszechniania folkloru biskupiańskiego jako czynnika stymulującego rozwój wsi.</t>
  </si>
  <si>
    <t>Badania terenowe; festiwal; tabor</t>
  </si>
  <si>
    <t>Mieszkańcy Wielkopolski, mieszkańcy gminy Krobia oraz gmin zrzeszonych w LGD "Gościnna Wielkopolska", turyści</t>
  </si>
  <si>
    <t>Gminne Centrum Kultury i Rekreacji im. Jana z Domachowa Bzdęgi w Krobi</t>
  </si>
  <si>
    <t>ul. Powstańców Wlkp. 27, 63-840 Krobia</t>
  </si>
  <si>
    <t>liczba dni badań terenowych</t>
  </si>
  <si>
    <t>Krajowe Stowarzyszenie Sołtysów</t>
  </si>
  <si>
    <t>"Historia czasu i (nie)przemijania" - czyli integracja międzypokoleniowa mieszkańców powiatu tureckiego</t>
  </si>
  <si>
    <t xml:space="preserve">Włączenie społeczne seniorów zamieszkujących  obszar powiatu tureckiego poprzez integrację i aktywizację międzypokoleniową w ramach działań w sferze kultury oraz zwrócenie uwagi społeczności na problemy związane z procesem starzenia się, w tym z alienacją społeczną i kulturową starszych mieszkańców w okresie do końca 2016 r. </t>
  </si>
  <si>
    <t xml:space="preserve">Warsztaty teatralne, przygotowanie i premiera spektaklu, wydanie książki ze wspomnieniami </t>
  </si>
  <si>
    <t xml:space="preserve">Seniorzy oraz osoby młode  z obszaru powiatu tureckiego, ze szczególnym uwzględnieniem gmin członkowskich - założycieli spółdzielni (gm. Turek, Brudzew, m. Turek, Przykona, Kawęczyn). </t>
  </si>
  <si>
    <t>Spółdzielnia Socjalna "Powrócisz Tu"</t>
  </si>
  <si>
    <t xml:space="preserve">ul. Kolska Szosa 3, 62-700 Turek </t>
  </si>
  <si>
    <t>I, II, III, IV, V, VI</t>
  </si>
  <si>
    <t>Konie i Powozy w Rokosowie 2016</t>
  </si>
  <si>
    <t>Ochrona tradycji i dziedzictwa kulturowego związanego z hodowlą koni oraz produkcją powozów konnych; edukacja młodego pokolenia; integracja społeczności lokalnej; aktywizacja mieszkańców</t>
  </si>
  <si>
    <t>Plenerowa impreza edukacyjno-rekreacyjna; konkursy, targi, pokazy, wystawa</t>
  </si>
  <si>
    <t>Mieszkańcy województwa wielkopolskiego</t>
  </si>
  <si>
    <t>Ośrodek Integracji Europejskiej w Rokosowie</t>
  </si>
  <si>
    <t>Rokosowo 1, Łęka Mała, 63-805 Poniec</t>
  </si>
  <si>
    <t>IV edycja konkursu "Fundusz sołecki-najlepsza inicjatywa" skierowanego do sołectw z terenu województwa wielkopolskiego</t>
  </si>
  <si>
    <t>Podniesienie świadomości i aktywizacja społeczności wiejskiej na rzecz podejmowania inicjatyw, które służą wzmocnieniu wiejskiej wspólnoty i poprawie warunków życia na wsi; wzrost wiedzy mieszkańców w zakresie realizacji projektów służących aktywizacji lokalnej społeczności; identyfikacja najbardziej aktywnych mieszkańców terenów wiejskich</t>
  </si>
  <si>
    <t>Sołtysi, członkowie rad sołeckich; mieszkańcy wsi, przedstawiciele jednostek samorządu terytorialnego</t>
  </si>
  <si>
    <t>ul. Zofii Urbanowskiej 8,    62-500 Konin</t>
  </si>
  <si>
    <t>Wiklina sposobem na aktywizację mieszkańców wsi</t>
  </si>
  <si>
    <t xml:space="preserve">Umożliwienie podjęcia pracy zarobkowej w zakresie wyplatania wikliny poprzez zapewnienie cyklu 5 dniowych warsztatów </t>
  </si>
  <si>
    <t>Plecionkarze, bezrobotni, osoby niepełnosprawne</t>
  </si>
  <si>
    <t>Dworcowa 5; 62-052 Komorniki</t>
  </si>
  <si>
    <t>liczba prezentacji multimedialnych</t>
  </si>
  <si>
    <t>"Dla dobra sprawy" - stworzenie modelowego systemu rozwiązań współpracy na rzecz seniorów</t>
  </si>
  <si>
    <t xml:space="preserve">Włączenie społeczne seniorów poprzez wypracowanie modelowego systemu rozwiązań współpracy Jednostek Sektora Finansów publicznych oraz Organizacji Pozarządowych na obszarze działania dziewięciu gmin członkowskich (Brudzew, Dobra, Kawęczyn, Goszczanów, Malanów, Kościelec, Przykona, Turek, Władysławów) Lokalnej Grupy Działania Turkowska Unia Rozwoju - T.U.R. </t>
  </si>
  <si>
    <t xml:space="preserve">Cykl szkoleń, warsztatów wyjazdowych, w tym wizyta studyjna do kraju UE oraz raport z wynikami badań potrzeb seniorów. </t>
  </si>
  <si>
    <t xml:space="preserve">Seniorzy - mieszkańcy obszaru LGD, którzy z uwagi na wiek, brak aktywności zawodowej, zostali zepchnięci na margines życia społecznego oraz aktywni działacze NGO. Ok.. 100 seniorów. </t>
  </si>
  <si>
    <t>Turkowska Unia Rozwoju - T.U.R.</t>
  </si>
  <si>
    <t>SPA (Specjalistyczny Program Aktywizacji) dla mieszkańców obszarów wiejskich</t>
  </si>
  <si>
    <t>Aktywizacja mieszkańców obszarów wiejskich; rozwój współpracy i budowanie partnerskich relacji ze społecznościami lokalnymi</t>
  </si>
  <si>
    <t>Targi, turniej</t>
  </si>
  <si>
    <t>Społeczność sołectw uczestniczących w wydarzeniu</t>
  </si>
  <si>
    <t>Stowarzyszenie Edukacja i Rozwój Gorzyc Małych i Okolic</t>
  </si>
  <si>
    <t>Gorzyce Małe 6, 63-430 Odolanów</t>
  </si>
  <si>
    <t>Festiwal Tradycji Kulinarnej i Folkloru Wielkopolski - Święto Sera Smażonego</t>
  </si>
  <si>
    <t xml:space="preserve">Aktywizacja mieszkańców wsi poprzez promowanie włączenia społecznego podczas warsztatów i organizacji festynu oraz konkursów kulinarnych w działaniu pt. "Festiwal Tradycji Kulinarnej i Folkloru Wielkopolski - Święto Sera Smażonego". </t>
  </si>
  <si>
    <t xml:space="preserve">Festyn, konkursy kulinarne, występy artystyczne, stoiska tematyczne, warsztaty i pokazy multimedialne, reportaż z imprezy. </t>
  </si>
  <si>
    <t xml:space="preserve">Osoby z terenu Lokalnej Grupy Działania środowisk istniejących i projektowych, Kół Gospodyń Wiejskich, dzieci i młodzieży oraz osób starszych poszukujących aktywizacji społecznej. Przedszkola, gimnazja z Pogorzeli, przedstawiciele LGD z 4 miast (Pogorzela, Koźmin Wlkp., Borek Wlkp., Rozdrażew) oraz instytucje kultury działające ww. miastach. </t>
  </si>
  <si>
    <t>Miejsko-Gminny Ośrodek Kultury w Pogorzeli</t>
  </si>
  <si>
    <t xml:space="preserve">Pogorzela 1, 63-860 Pogorzela </t>
  </si>
  <si>
    <t>Plebiscyt SuperRolnik Wielkopolski 2016</t>
  </si>
  <si>
    <t xml:space="preserve">Zaprezentowanie mieszkańcom Wielkopolski liderów wielkopolskiego rolnictwa, wypromowanie najbardziej innowacyjnych gospodarstw, przedstawienie instytucji i organizacji wspierających rolników, przekazanie wiedzy na temat sposobów najefektywniejszych kierunków rozwoju i produkcji rolnej na najbliższe lata. </t>
  </si>
  <si>
    <t xml:space="preserve">Internetowy serwis specjalny na stronie gloswielkopolski.pl, 14 publikacji w "Głosie Wielkopolskim", 7 publikacji w 14 lokalnych tygodników, ceremonia rozdania nagród. </t>
  </si>
  <si>
    <t xml:space="preserve">Mieszkańcy obszarów wiejskich, którzy powinni oprócz poznania liderów wielkopolskiego rolnictwa, uzyskać wiedzę na tematy, które powinny posłużyć im do rozwoju własnych gospodarstw, zwiększeniu ich konkurencyjności i produkcji. Rolnicy zgłoszeni do tytułu SuperRolnik 2016. </t>
  </si>
  <si>
    <t>Polska Press Sp. z o.o. z siedzibą w Warszawie, Oddział Poznań</t>
  </si>
  <si>
    <t xml:space="preserve">ul. Grunwaldzka 19, 60-782 Poznań </t>
  </si>
  <si>
    <t>liczba filmów na DVD</t>
  </si>
  <si>
    <t>Plebiscyt Wielkopolskie Koła Gospodyń Wiejskich</t>
  </si>
  <si>
    <t xml:space="preserve">Przedstawienie osiągnięć Kół Gospodyń Wiejskich z Wielkopolski i ich roli w środowisku lokalnym i regionalnym w kultywowaniu tradycji i kultury, miłości do "lokalnej ojczyzny" i dbałości o nią poprzez wychowywanie kolejnych pokoleń w poszanowaniu ww. wartości. Wybór przez czytelników najaktywniejszego i najlepszego ich zdaniem KGW w Wielkopolsce za rok 2016. </t>
  </si>
  <si>
    <t xml:space="preserve">Mieszkańcy obszarów wiejskich wielkopolski wśród których zauważa się spadek kapitału społecznego polskiej wsi. Koła Gospodyń Wiejskich i osoby zaangażowane w ich działanie w Wielkopolsce. </t>
  </si>
  <si>
    <t>II, VI</t>
  </si>
  <si>
    <t>Jesień na Wsi - warsztaty edukacyjne dla dzieci i młodzieży</t>
  </si>
  <si>
    <t xml:space="preserve">Upowszechnianie wiedzy o polskiej wsi poprzez organizację interaktywnych warsztatów edukacyjnych, a także wydanie materiałów popularyzujących zagadnienie. </t>
  </si>
  <si>
    <t xml:space="preserve">Dwutygodniowe warsztaty, połączone z pokazami rzemiosła wiejskiego. Ulotki stanowiące pomoc dydaktyczną.  </t>
  </si>
  <si>
    <t>liczba dni warsztatów</t>
  </si>
  <si>
    <t xml:space="preserve">Dzieci ze szkół, przedszkoli z terenu województwa wielkopolskiego oraz młodzież gimnazjalna i ponadgimnazjalna. </t>
  </si>
  <si>
    <t xml:space="preserve">ul. Dworcowa 5, 62-052 Szreniawa </t>
  </si>
  <si>
    <t>liczba materiałów informacyjno-dydaktycznych</t>
  </si>
  <si>
    <t>Biuletyn informacyjny "Nasza euroPROWincja"</t>
  </si>
  <si>
    <t>Prezentacja  dobrych praktyk oraz wpływu PROW 2014-2020 na rozwój wielkopolskich obszarów wiejskich, w tym informowanie o działaniach KSOW</t>
  </si>
  <si>
    <t>Liczba publikacji    Nakład całkowity</t>
  </si>
  <si>
    <t xml:space="preserve">1                  7200                      </t>
  </si>
  <si>
    <t>Ogół społeczeństwa, potencjalni beneficjenci oraz beneficjenci</t>
  </si>
  <si>
    <t xml:space="preserve"> Al. Niepodległości 34,  61-714 Poznań</t>
  </si>
  <si>
    <t>Międzynarodowe Targi Turystyczne  we Wrocławiu</t>
  </si>
  <si>
    <t xml:space="preserve">Promocja oferty turystycznej obszarów wiejskich Województwa Wielkopolskiego. Wsparcie LGD oraz samorządów lokalnych w nawiązywaniu kontaktów.   </t>
  </si>
  <si>
    <t xml:space="preserve">Promocja najbardziej przedsiębiorczych wielkopolskich rolników.  Identyfikacja, gromadzenie i upowszechnianie dobrych praktyk gospodarowania na wsi mających wpływ na rozwój obszarów wiejskich. </t>
  </si>
  <si>
    <t>Poznań,                   Al. Niepodległości 34 61-714 Poznań</t>
  </si>
  <si>
    <t xml:space="preserve">Szkolenia i działania na rzecz  tworzenia sieci kontaktów dla LGD </t>
  </si>
  <si>
    <t xml:space="preserve">Wsparcie LGD w zakresie poszukiwania partnerów do wspólpracy oraz podnoszenie ich kompetencji </t>
  </si>
  <si>
    <t xml:space="preserve">Szkolenia i spotkania w kraju i zagranicą </t>
  </si>
  <si>
    <t>szkolenie  lub spotkanie</t>
  </si>
  <si>
    <t>Dożynki Prezydenckie Spała 2017</t>
  </si>
  <si>
    <t xml:space="preserve">Promocja działań i aktywności wielkopolskich LGD-ów na forum krajowym oraz osiągnięć w dziedzinie rolnictwa i przetwórstwa rolno-spożywczego. Celem operacji jest także zachowanie dziedzictwa kulturowego wsi, w tym obrzędowości związanej ze zbiorem. </t>
  </si>
  <si>
    <t xml:space="preserve">Grupy  docelowe to  rolnicy i producenci rolni, samorządowcy oraz ogół społeczeństwa </t>
  </si>
  <si>
    <t>Odwiedzający targi, potencjalni konsumenci  produktów rolno- spożywczych, producenci żywności wysokiej jakości</t>
  </si>
  <si>
    <t>Dzień Św. Marcina w Brukseli</t>
  </si>
  <si>
    <t xml:space="preserve">Wyjazd studyjny </t>
  </si>
  <si>
    <t xml:space="preserve">liczba wyjazdów studyjnych </t>
  </si>
  <si>
    <t>Udział w krajowych i zagranicznych wydarzeniach związanych z promocją współpracy w sektorze rolnym i realizacji przez rolników wspólnych inwestycji oraz organizacja wizyt przedstawicieli państw i regionów   w Wielkopolsce</t>
  </si>
  <si>
    <t xml:space="preserve">Promocja współpracy w sektorze rolnym. Zwiększanie zainteresowania producentów rolnych zrzeszaniem się w organizacje. </t>
  </si>
  <si>
    <t xml:space="preserve">szkolenie i/lub spotkanie </t>
  </si>
  <si>
    <t>ilość szkoleń/spotkań</t>
  </si>
  <si>
    <t>rolnicy, członkowie oraz potencjalni członkowie grup producentów rolnych</t>
  </si>
  <si>
    <t>Udział w krajowych i zagranicznych wydarzeniach związanych z promocją turystyki wiejskiej oraz dziedzictwa kulturowego i kulinarnego, a także dobrych praktyk samorządowych w zakresie zrównoważonego rozwoju oraz organizacja wizyt przedstawicieli państw i regionów   w Wielkopolsce</t>
  </si>
  <si>
    <t>Promocja działań i aktywności wielkopolskich LGD-ów na forum krajowym i międzynarodowym. Promocja turystyki wiejskiej oraz dziedzictwa kulturowego i kulinarnego, a także dobrych praktyk samorządowych w zakresie zrównoważonego rozwoju oraz organizacja wizyt przedstawicieli państw i regionów   w Wielkopolsce</t>
  </si>
  <si>
    <t>wyjazdy krajowe i zagraniczne, spotkania na terenie Wielkopolski</t>
  </si>
  <si>
    <t>wyjazd</t>
  </si>
  <si>
    <t>samorządowcy w tym przedstawiciele Urzędu Marszałkowskiego  oraz przedstawiciele LGD</t>
  </si>
  <si>
    <t>Współpraca z dziennikarzami niemieckimi - agroturystyka</t>
  </si>
  <si>
    <t>organizacja spotkania/wizyty dziennikarzy w Wielkopolsce</t>
  </si>
  <si>
    <t xml:space="preserve">Udział i organizacja spotkań dotyczących możliwości realizacji przedsięwzięć w ramach PROW 2014-2020 oraz aktywizacji mieszkańców obszarów  wiejskich </t>
  </si>
  <si>
    <t>konferencje, spotkania</t>
  </si>
  <si>
    <t>beneficjenci oraz potencjalni beneficjenci PROW 2014-2020</t>
  </si>
  <si>
    <t>3.1, 3.2</t>
  </si>
  <si>
    <t>Cztery strony Wielkopolski</t>
  </si>
  <si>
    <t xml:space="preserve">Organizacja warsztatów dla przedstawicieli wielkopolskich lokalnych grup działania </t>
  </si>
  <si>
    <t xml:space="preserve">Szkolenie/ seminarium/ warsztat </t>
  </si>
  <si>
    <t>Liczba szkoleń, seminariów/ warsztatów Liczba uczestników w tym: liczba przedstawicieli LGD</t>
  </si>
  <si>
    <t>4/                                     200                                    200</t>
  </si>
  <si>
    <t>Przedstawiciele LGD</t>
  </si>
  <si>
    <t>STOWARZYSZENIE WIELKOPOLSKA SIEĆ LOKALNYCH GRUP DZIAŁANIA</t>
  </si>
  <si>
    <t>Łubowo 1, 62-260 Łubowo</t>
  </si>
  <si>
    <t>3.1.</t>
  </si>
  <si>
    <t xml:space="preserve">OZE  jako element ograniczania niskiej emisji </t>
  </si>
  <si>
    <t>Program szkolenia ma naświetlić uczestnikom aktualne tendencje w rozwoju zastosowania OZE oraz pozytywne przykłady poprawnej gospodarki energetycznej związanej z odpadami w oparciu o faktycznie wdrożone projekty w regionie wielkopolskim</t>
  </si>
  <si>
    <t>Szkolenie/ seminarium/ warsztat                                                              Wyjazd studyjny</t>
  </si>
  <si>
    <t>Liczba wyjazdów studyjnych/  Liczba uczestników / w tym: liczba przedstawicieli LGD  /  w tym: liczba doradców  /   Liczba szkoleń, seminarów, warsztatów/  Liczba uczestników / w tym: przedstawicieli LGD / w tym: liczba doradców</t>
  </si>
  <si>
    <t>1  /  25  /  6   /    1   /  25 /   6/  6</t>
  </si>
  <si>
    <t>Przedstawiciele LGD, przedstawiciele wielkopolskich samorządów, nauczyciele szkół rolniczych, przedsiębiorcy, mieszkańcy obszarów wiejskich, strony realizujące projekt</t>
  </si>
  <si>
    <t>CENTRUM DORADZTWA ROLNICZEGO W BRWINOWIE, ODDZIAŁ W POZNANIU</t>
  </si>
  <si>
    <t>Winogrady 63, 61-659 Poznań</t>
  </si>
  <si>
    <t xml:space="preserve">Dziedzictwo kulturowe wielkopolskiej wsi jako wartość zasługująca na zachowanie </t>
  </si>
  <si>
    <t>Organizacja konferencji dla osób zainteresowanych bądź prowadzących działalność turystyczną,  zajmujących się przetwórstwem produktów żywnościowych,  osób związanych z LGD oraz dla doradców rolniczych</t>
  </si>
  <si>
    <t>Konferencja/ kongres</t>
  </si>
  <si>
    <t>Liczba konferencji, kongresów/                  Liczba uczestników          w tym: liczba gości zagranicznych                             w tym: liczba przedstawicieli LGD          w tym: liczba doradców</t>
  </si>
  <si>
    <t>1/                               50/                                        0                                       2                                         5</t>
  </si>
  <si>
    <t>Osoby zainteresowane bądż prowadzące działalność turystyczną, osoby zajmujące się przetwórstwem produktów żywnościowych, osoby związane z LGD, doradcy WODR</t>
  </si>
  <si>
    <t>WIELKOPOLSKI OŚRODEK DORADZTWA ROLNICZEGO W POZNANIU</t>
  </si>
  <si>
    <t>Sieradzka 29, 60-163 Poznań</t>
  </si>
  <si>
    <t>3.1,</t>
  </si>
  <si>
    <t>Promocja dziedzictwa kulinarnego, tworzenia partnerstw służących rozwojowi mleczarstwa, wielkopolskich produktów mleczarskich oraz upowszechnianie wiedzy na temat dobrych praktyk realizacji funduszy unijnych w ramach PROW 2014-2020 poprzez organizację imprezy plenerowej</t>
  </si>
  <si>
    <t>Targi/ impreza plenerowa/ wystawa</t>
  </si>
  <si>
    <t>Liczba dni targowych/ Szacowana  liczba  materiałów informacyjnych/Szacowana liczba odwiedzających</t>
  </si>
  <si>
    <t>1/ 3000/ 7000</t>
  </si>
  <si>
    <t>Mieszkańcy województwa wielkopolskiego, głównie powiatu kolskiego</t>
  </si>
  <si>
    <t>I,II, III</t>
  </si>
  <si>
    <t>ul. Towarowa 6, 62-600 Koło</t>
  </si>
  <si>
    <t xml:space="preserve">Grupy producenckie - rozwijanie umiejętności biznesowych rolników wschodniej Wielkopolski </t>
  </si>
  <si>
    <t xml:space="preserve">Aktywizacja rolników z terenu wschodniej Wielkopolski w zakresie tworzenia partnerstw i współpracy oraz zainteresowanie rolników zakładaniem grup producenckich, w szczególnosci w zakresie zarówno tworzenia krótkich łańcuchów dostaw, jak i wspólnej działalności dotyczącej małego przetwórstwa lokalnego.  </t>
  </si>
  <si>
    <t xml:space="preserve">Liczba wyjazdów studyjnych/             Liczba uczestników </t>
  </si>
  <si>
    <t>1 /                            50</t>
  </si>
  <si>
    <t>Rolnicy - delegaci do Wielkopolskiej Izby Rolniczej,  liderzy rolniczy.</t>
  </si>
  <si>
    <t>WIELKOPOLSKA IZBA ROLNICZA</t>
  </si>
  <si>
    <t xml:space="preserve">ul. Golęcińska 9L, 60-626 Poznań  </t>
  </si>
  <si>
    <t xml:space="preserve">Turystyka konna szansą na rozwój wielkopolskiej wsi </t>
  </si>
  <si>
    <t xml:space="preserve">Projekt ma na celu wsparcie rolników prowadzących ośrodki jeździeckie oraz gospodarstwa mające w swojej ofercie turystykę konną i/lub hipoterapię oraz wyposażenie ich w niezbędną wiedzę z zakresu promocji swojej działalności, pozyskiwania środków oraz możliwości współpracy i realizacji przez rolników wspólnych inwestycji. </t>
  </si>
  <si>
    <t xml:space="preserve">Szkolenie/seminarium/  warsztat                             Targi/impreza planerowa/wystawa </t>
  </si>
  <si>
    <t xml:space="preserve">Liczba szkoleń,seminariów,warsztatów/ Liczba uczestników Liczba wystawców/ Liczba dni targowych </t>
  </si>
  <si>
    <t>1/                              15/                                    15/                                    1</t>
  </si>
  <si>
    <t>Rolnicy, którzy prowadzą gospodarstwa mające w ofercie turystykę konną, stadniny koni, ośrodki jeździeckie itp.. Uczestnicy festynu, adresaci oferty gospodarstw i ośrodków jeżdzieckich, miłośnicy koni oraz sportów hipicznych.</t>
  </si>
  <si>
    <t xml:space="preserve">Efektywna sprzedaż w ramach rolniczego handlu detalicznego </t>
  </si>
  <si>
    <t xml:space="preserve">Realizacja niniejszego projektu przyczyni się do wsparcia organizacji łańcucha dostaw żywnosci, w tym przetwarzania i wprowadzania do obrotu produktów rolnych, pozyskiwania klientów oraz marketing produktów rolnych pochodzących z gospodarstwa. </t>
  </si>
  <si>
    <t xml:space="preserve">Szkolenie/ seminarium/ warsztat                                       </t>
  </si>
  <si>
    <t xml:space="preserve">Liczba szkoleń,seminariów,warsztatów/  Liczba uczestników      </t>
  </si>
  <si>
    <t>5 /                                250</t>
  </si>
  <si>
    <t xml:space="preserve">Rolnicy oraz członkowie ich rodzin - mieszkańcy województwa wielkopolskiego. </t>
  </si>
  <si>
    <t>"Szparagi - złoto z ziemi" - promocja lokalnego produktu</t>
  </si>
  <si>
    <t>Promowanie współpracy i realizacji wspólnych inwestycji przez rolników, upowszechnianie wiedzy na temat produkcji szparaga poprzez organizację konferencji, przygotowanie publikacji, przeprowadzenie konkursu oraz dni otwartych.</t>
  </si>
  <si>
    <t>Konferencja/Kongres, Publikacja/Materiał drukowany, Konkurs/olimpiada, Inne: Dni Otwarte "Szparagi - złoto z ziemi"</t>
  </si>
  <si>
    <t>Liczba wyrukowanych ulotek promocyjnych/ Liczba stoisk/ Liczba plansz służących do oznakowana gospodarstwa biorących udział w drzwiach otwartych/  Liczba uczestników konferencji/ Liczba wydrukowanych publikacji pokonferencyjnych</t>
  </si>
  <si>
    <t>2000  /8  /15  /100/ 300</t>
  </si>
  <si>
    <t>Producenci i przetwórcy szparagów, osoby zainteresowane produkcją szparaga, społczność lokalna gminy Przemęt</t>
  </si>
  <si>
    <t>Gmina Przemęt</t>
  </si>
  <si>
    <t>ul. Jagiellońska 8, 64-234 Przemęt</t>
  </si>
  <si>
    <t>Intergracja producentów rolnych w obszarze produkcji substratów energetycznych</t>
  </si>
  <si>
    <t xml:space="preserve">Wzrost zainteresowania i poziomu wiedzy w zakresie tworzenia wspólnych struktur i powiązań organizacyjnych wykorzystania substratu energetycznego pochodzenia rolniczego. </t>
  </si>
  <si>
    <t>Szkolenie/ seminarium/ warsztat                                       Wyjazd studyjny</t>
  </si>
  <si>
    <t xml:space="preserve">Liczba szkoleń, seminariów,warsztatów/ Liczba uczestników/ Liczba wyjazdów studyjnych /Liczba uczestników </t>
  </si>
  <si>
    <t xml:space="preserve">1/                           80-100 /                     1 /                             80-100               </t>
  </si>
  <si>
    <t xml:space="preserve">Rolnicy-producenci rolni, przedstawiciele grup producentów rolnych oraz organizacji rolniczych z obszaru powiatów krotoszyńskiego oraz gostyńskiego. </t>
  </si>
  <si>
    <t>STOWARZYSZENIE "WIELKOPOLSKA Z WYOBRAŹNIĄ"</t>
  </si>
  <si>
    <t xml:space="preserve">Ul. Stary Rynek 11, 63-720 Kożmin Wlkp. </t>
  </si>
  <si>
    <t>3.2, 3.3</t>
  </si>
  <si>
    <t>VII Festiwal Tradycyjnej Kuchni Wielkopolskiej</t>
  </si>
  <si>
    <t>Organizacja festiwalu kulinarnego o zasięgu regionalnym wraz z konkursem kulinarnym, stoiskami wystawienniczymi, punktami informacyjnymi oraz wykładem mające na celu promocję wielkopolskiego dziedzictwa kulturowego i kulinarnego</t>
  </si>
  <si>
    <t>Targi/ impreza plenerowa/ wystawa, Stoisko wystawiennicze/ Punkt informacyjny na targach/imprezie plenerowej/wystawie, Konkurs/olimpiada, Inne: Wykład</t>
  </si>
  <si>
    <t>Liczba wystawców/ Liczba dni targowych/ Szacowana liczba odwiedzającychLiczba przeprowadzonych konkursów/ Liczba laureatów konkursu kulinarnego</t>
  </si>
  <si>
    <t>27/ 1/ 500 / 1 /  6</t>
  </si>
  <si>
    <t>Mieszkańcy Wielkopolski, głównie powiatu pilskiego</t>
  </si>
  <si>
    <t xml:space="preserve">II, III </t>
  </si>
  <si>
    <t>Powiat Pilski</t>
  </si>
  <si>
    <t>al. Niepodległości 33/35, 64-920 Piła</t>
  </si>
  <si>
    <t>3.5.</t>
  </si>
  <si>
    <t>Orzechowo jest nasze</t>
  </si>
  <si>
    <t>Organizacja warsztatów  miin.w celu zwiększenia aktywności społecznej i gospodarczej mieszkańców wsi Orzechowa</t>
  </si>
  <si>
    <t>Liczba szkoleń/ seminariów/ warsztatów                            Liczba uczestników           w tym: liczba przedstawicieli LGD w tym: liczba doradców                       Liczba wyjazdów studyjnych               Liczba uczestników                           w tym: liczba przedstawicieli LGD                     w tym: liczba doradców         Liczba artykułów /          Nakład/ liczba odbiorców/            Afisze/             Poziom oglądalności/ słuchalności                                       Liczba emisji</t>
  </si>
  <si>
    <t>3 /                                     20 osób x 3                            0                                    0                                     1                                            20                                               0                                                 0 /                                           4 artykuły/                                          nakład 8500 egzemplarzy/      76 tys. mieszkańców/                                30 /                                              150 tys/                       8</t>
  </si>
  <si>
    <t xml:space="preserve">Mieszkańcy wsi Orzechowo, </t>
  </si>
  <si>
    <t>GMINA MIŁOSŁAW</t>
  </si>
  <si>
    <t>Wrzesińska 19, 62-320 Miłosław</t>
  </si>
  <si>
    <t xml:space="preserve">Czas na …czyli sport, zdrowie i piękno" </t>
  </si>
  <si>
    <t xml:space="preserve">Organizacja warsztatów dla mieszkańców wsi </t>
  </si>
  <si>
    <t>Szkolenie/ seminarium/ warsztat</t>
  </si>
  <si>
    <t>Liczba szkoleń,seminariów, warsztatów/  Liczba uczestników w tym: liczba przedstawicieli LGD</t>
  </si>
  <si>
    <t>2  /                                 60                                        1</t>
  </si>
  <si>
    <t>Rodzice/ opiekunowie dzieci, Osoby do 35 roku życia, Osoby starsze</t>
  </si>
  <si>
    <t>LOKALNA GRUPA DZIAŁANIA "TRAKT PIASTÓW"</t>
  </si>
  <si>
    <t xml:space="preserve">V  edycja konkursu "Fundusz sołecki - najlepsza inicjatywa" skierowanego do sołectw z terenu województwa wielkopolskiego i konferencja finałowa </t>
  </si>
  <si>
    <t>Organizacja konkursu oraz konferencji dla mieszkańców wsi, przedstawicieli jednostek samorządu terytorialnego, liderów grup odnowy wsi oraz LGD</t>
  </si>
  <si>
    <t>Konferencja/ kongres                 Konkurs/ olimpiada</t>
  </si>
  <si>
    <t>Liczba konferencji, kongresów/                Liczba uczestników               w tym: liczba gości zagranicznych/                 Liczba konkursów, olimpiad /                                 Liczba uczestników        Liczba laureatów</t>
  </si>
  <si>
    <t>1/                                                                                                                       ok.150-180                      0 /                                                                                            1  /                                       ok. 10-80 sołectw i mieszkańców wsi /                                               Min. 3 sołectwa  i min. 3 mieszkańców</t>
  </si>
  <si>
    <t>Sołtysi, członkowie rad sołeckich,          Mieszkańcy wsi,         przedstawiciele jednostek samorządu terytorialnego,            środowiska wiejskie, w tym liderzy grup odnowy wsi i LGD oraz lokalni liderzy, Prezdstawiciele sektora prywatnego</t>
  </si>
  <si>
    <t>KRAJOWE STOWARZYSZENIE SOŁTYSÓW</t>
  </si>
  <si>
    <t>Zofii Urbanowskiej 8, 62-500 Konin</t>
  </si>
  <si>
    <t>3.2,</t>
  </si>
  <si>
    <t>Niedziela z Funduszami Unijnymi w aspekcie 750-lecia Dubina</t>
  </si>
  <si>
    <t>Organizacja wydarzenia w formie imprezy plenerowej, konkursów, stoisk wystawienniczych i punktów informacyjnych mających na  celu promocję osiągnięć w zakresie wdrażania funduszy unijnych oraz upowszechnianie wiedzy o możliwościach pozyskania środków w ramach PROW 2014-2020</t>
  </si>
  <si>
    <t>Targi/ impreza plenerowa/ wystawa,  Konkurs/olimpiada</t>
  </si>
  <si>
    <t>Szacowana liczba uczestników imprezy/ Liczba wystawców/ liczba dni targowych/ Szacowana liczba materiałów informacyjno-promocyjnych/ Liczba konkursow / Liczba uczestników/ Liczba laureatów konkursów</t>
  </si>
  <si>
    <t>1000/ 7/ 1/ 4000/ 5/ 120/ 21</t>
  </si>
  <si>
    <t>Mieszkańcy Dubina, gminy Jutrosin i gmin ościennych</t>
  </si>
  <si>
    <t>Mirosława Antkowiak</t>
  </si>
  <si>
    <t>Dubin 116, 63-930 Jutrosin</t>
  </si>
  <si>
    <t xml:space="preserve">Wystawa rolnicza "Wielkopolska wieś - tradycja i nowoczesność" </t>
  </si>
  <si>
    <t xml:space="preserve">Wystawa będzie służyła do pokazania przykładów podnoszenia jakości zycia na obszarach wiejskich, dzielenia się pomysłami, które zostały zrealizowane dzięki wsparciu unijnemu, a także promocji zastosowanych innowacji.  </t>
  </si>
  <si>
    <t xml:space="preserve">Targi/impreza plenerowa/wystwa      Stoisko wystawiennicze/punkt informacyjny na targach/imprezie plenerowej/wystawie   Konkurs/olimpiada   </t>
  </si>
  <si>
    <t xml:space="preserve">Liczba wystawców/ Liczba dni targowych/        Szacowana liczba odwiedzających </t>
  </si>
  <si>
    <t>40 /                                      1/                                 2500</t>
  </si>
  <si>
    <t>40 instytucji okołorolniczych, grup producenckich, spółdzielni, firmy branży rolniczej, KGW, LGD, gospodarstw agroturystycznych itp.</t>
  </si>
  <si>
    <t>Organizacja imprezy plenerowej pn. Dzień Ogórka</t>
  </si>
  <si>
    <t xml:space="preserve">Organizacja imprezy plenerowej mającej na celu wzmocnienie współpracy pomiędzy plantatorami ogórków, uposzechnianie informacji na temat możliwości zrzeszania się rolników oraz popularyzację wiedzy kulinarnej na temat wykorzystania ogórka </t>
  </si>
  <si>
    <t>Targi/impreza plenerowa/wystawa</t>
  </si>
  <si>
    <t>Liczba przeprowadzonych imprez/ Liczba wystawców/ Szacowana liczba odwiedzających/ Liczba plakatów informujących</t>
  </si>
  <si>
    <t>1 / 50/ 700 / 60</t>
  </si>
  <si>
    <t>Mieszkańcy powiatu kolskiego, głównie gminy Dąbie</t>
  </si>
  <si>
    <t>Gmina Dąbie</t>
  </si>
  <si>
    <t>Plac Mickiewicza 1, 62-660 Dąbie</t>
  </si>
  <si>
    <t xml:space="preserve">Puszcza Notecka uczy, aktywizuje, integruje </t>
  </si>
  <si>
    <t>Organizacja turnieju siatkówki plażowej dla młodych mieszkańców</t>
  </si>
  <si>
    <t>Inne: Turnieje siatkówki plażowej</t>
  </si>
  <si>
    <t>Liczba turniejów/               Liczba uczestników do 35 roku życia</t>
  </si>
  <si>
    <t>4 /                                         50</t>
  </si>
  <si>
    <t>Młodzi mieszkańcy do 35 roku życia</t>
  </si>
  <si>
    <t>STOWARZYSZENIE PUSZCZA NOTECKA</t>
  </si>
  <si>
    <t>Dworcowa 18, 64-400 Międzychód</t>
  </si>
  <si>
    <t xml:space="preserve">Festyn Zielonoświątkowy </t>
  </si>
  <si>
    <t>Celem operacji jest  edukowanie oraz przybliżenie dawnych zwyczajów i utrwalenie tradycji, zwłaszcza wśród najmłodszych odbiorców</t>
  </si>
  <si>
    <t>Liczba dni imprezy/                       Szacowana liczba materiałów informacyjno- promocyjnych/                       Szacowana liczba odwiedzających/</t>
  </si>
  <si>
    <t>1 dzień /                                          150 ulotek reklamowych A4, 500 ulotek reklamowych A5/                         2000 osób</t>
  </si>
  <si>
    <t>Mieszkańcy aglomeracji poznańskiej i pozostałych obszarów Wielkopolski oraz goście odwiedzający Wielkopolskę</t>
  </si>
  <si>
    <t>MUZEUM NARODOWE ROLNICTWA I PRZEMYSŁU ROLNO-SPOŻUWCZEGO W SZRENIAWIE</t>
  </si>
  <si>
    <t>Dworcowa 5, 62-052 Szreniawa</t>
  </si>
  <si>
    <t>3.3.</t>
  </si>
  <si>
    <t xml:space="preserve">Organizacja Kobierskiego Festiwalu Smaków i warsztatów promujących wielkopolską wieś </t>
  </si>
  <si>
    <t>Przeprowadzenie warsztatów tematycznych dla mieszkańców Kobierna i sąsiednich wsi oraz zorganizowanie X Kobierskiego Festiwalu Smaków w celu upowszechnienia wiedzy w zakresie m.in. wykorzystania zasobów środowiska naturalnego, rozwoju przedsiębiorczości oraz planowania rozwoju lokalnego</t>
  </si>
  <si>
    <t>Szkolenie/ seminaruim/ warsztat             Stoisko wystawiennicze/ punkt informacujny na targach/ imprezie plenerowej/ wystawie           konkurs/ olimpiada</t>
  </si>
  <si>
    <t>Liczba konkursów /  Liczba uczestników /liczba laureatów                                   Liczba konkursów,olimpiad / Liczba uczestników /  Liczba laureatów                              Liczba konkursów, olimpiad/ liczba uczestników/ liczba laureatów                             Liczba konkursów, olimpiad/ liczba uczestników/ liczba laureatów                                       Powierzchnia wystawiennicza [m2]/ szacowana liczba odwiedzajacych stoisko                                                    Liczba szkoleń, seminariów, warsztatów/ liczba uczestników/ w tym: liczba przedstawicieli LGD/ w tym liczba doradców                                                     liczba szkoleń, seminariów, warsztatów/ liczba uczestników/ w tym liczba przedstawicieli LGD/ w tym liczba doradców                                     liczba warsztatów/ liczba uczestników/ w tym liczba przedstawicieli LGD/ w tym liczba doradców</t>
  </si>
  <si>
    <t xml:space="preserve">1  / 20/   3                                                              1/20/3                                                 1/20/3                                                      54[m2]/ 400 osób                                                  1/20/0/0                                                                               1/20/0/0                                                     1/20/0/0                             </t>
  </si>
  <si>
    <t>Mieszkańcy  miasta i gminy Krotoszyn</t>
  </si>
  <si>
    <t>MIASTO I GMINA KROTOSZYN</t>
  </si>
  <si>
    <t>Kołłątaja 7, 63-700 Krotoszyn</t>
  </si>
  <si>
    <t xml:space="preserve">3.1., 3.3. </t>
  </si>
  <si>
    <t xml:space="preserve">Unia wspiera polskie wsie i Pakosław z country w tle </t>
  </si>
  <si>
    <t>Celem operacji jest wspieranie, aktywizowanie, promowanie, informowanie i inspirowanie mieszkańców obszarów wiejskich do korzystania z oferty wsparcia, sprzyjającej rozwojowi obszarów wiejskich</t>
  </si>
  <si>
    <t>Targi/ impreza plenerowa/ wystawa                                       Stoisko wystawiennicze/ punkt informacyjny na targach/ imprezie plenerowej/ wystawie</t>
  </si>
  <si>
    <t>Liczba wystawców/ liczba dni targowych/ szacowana liczba odwiedzajacych                                                              Powierzchnia wystawiennicza [m2]/ szacowana liczba odwiedzajacych stoisko                              Liczba konkursów, olimpiad/ liczba uczestników/ Liczba laureatów</t>
  </si>
  <si>
    <t>9/1/ok.1000/ok.900             ok.200 m2/ ok.200           2/Ad. I 240 Ad. II 350/ Ad. I 3 Ad. II 2</t>
  </si>
  <si>
    <t>Mieszkańcy Gminy Pakosław i gmin ościennych,  głównie rolnicy</t>
  </si>
  <si>
    <t>I, II, III</t>
  </si>
  <si>
    <t>OŚRODEK KULTURY I REKREACJI W PAKOSŁAWIU</t>
  </si>
  <si>
    <t>Kolejowa 4, 63-920 Pakosław</t>
  </si>
  <si>
    <t>Szkolenie/ seminarium/ warsztat                                      Wyjazd studyny                                          Prasa   Audycja/ film/ spot                                 Analiza/ ekspertyza/ badanie               Inne</t>
  </si>
  <si>
    <t>Udział w Targach Ekologia dla Rodziny ECOFAMILY 2016  w Kielcach</t>
  </si>
  <si>
    <t>Celem udziału w targach jest promowanie innowacji w rolnictwie, produkcji żywności oraz walorów turystycznych i gospodarczych województwa świętokrzyskiego. Służą one też aktywizacji mieszkańców wsi na rzecz podejmowania inicjatyw w zakresie rozwoju obszarów wiejskich, w tym kreowania miejsc pracy na terenach wiejskich</t>
  </si>
  <si>
    <t xml:space="preserve">Liczba osób odwiedzających Targi </t>
  </si>
  <si>
    <t>Do udziału w targach zostaną zaproszeni przedstawiciele Grup Producenckich z województwa świętokrzyskiego oraz członkowie Sieci Dziedzictwo Kulinarne Świętokrzyskie</t>
  </si>
  <si>
    <t>Urząd Marszałkowski Województwa Świętokrzyskiego</t>
  </si>
  <si>
    <t>al. IX Wieków Kielc 3 25-516 Kielce</t>
  </si>
  <si>
    <t>2 i 3</t>
  </si>
  <si>
    <t>Organizacja działania propagującego produkt regionalny województwa świętokrzyskiego podczas Spotkania Noworocznego Członków Warszawskiego Klubu Przyjaciół Ziemi Kieleckiej</t>
  </si>
  <si>
    <t xml:space="preserve">Celem imprezy jest zwiększenie udziału zainteresowanych stron we wdrażaniu inicjatyw na rzecz rozwoju obszarów wiejskich oraz promowanie innowacji na terenach wiejskich. 
Spotkanie Noworoczne Członków Warszawskiego Klubu Przyjaciół Ziemi Kieleckiej   odbywa się  corocznie w Warszawie
</t>
  </si>
  <si>
    <t>Spotkanie</t>
  </si>
  <si>
    <t>Wśród uczestników będą członkowie Warszawskiego Klubu Przyjaciół Ziemi Kieleckiej, zaproszeni goście z Warszawy i województwa świętokrzyskiego oraz przedstawiciele instytucji branżowych</t>
  </si>
  <si>
    <t>Prezentacja produktu regionalnego podczas wydarzenia pn.„Świętokrzyska Victoria”</t>
  </si>
  <si>
    <t>Celem realizacji operacji jest aktywizacja mieszkańców wsi na rzecz podejmowania inicjatyw w zakresie społecznego i gospodarczego rozwoju obszarów wiejskich poprzez włączenie społeczności wiejskiej do działań prezentujących lokalną kulturę, kuchnię i tradycję. Celem działania jest promocja obszarów wiejskich województwa świętokrzyskiego, regionalnych potraw tradycyjnych oraz podniesienie świadomości i tożsamości kulturalnej mieszkańców naszego regionu</t>
  </si>
  <si>
    <t xml:space="preserve">Prezentacja produktu regionalnego wraz z degustacją </t>
  </si>
  <si>
    <t xml:space="preserve">Liczba uczestników wydarzenia  </t>
  </si>
  <si>
    <t>Przedstawiciele samorządu, przedsiębiorcy i osobowości regionu świętokrzyskiego</t>
  </si>
  <si>
    <t>Prezentacja produktu regionalnego podczas Mistrzostw Polski Urzędów Marszałkowskich w Piłce Nożnej Halowej „Świętokrzyskie 2016”</t>
  </si>
  <si>
    <t xml:space="preserve">Liczba uczestników wydarzenia </t>
  </si>
  <si>
    <t>Przedstawiciele samorządów, samorządowych jednostek organizacyjnych z regionu świętokrzyskiego oraz innych województw</t>
  </si>
  <si>
    <t>Organizacja Finału Regionalnego Konkursu „Nasze Kulinarne Dziedzictwo – Smaki Regionów”</t>
  </si>
  <si>
    <t>Celem realizacji operacji jest aktywizacja mieszkańców wsi na rzecz podejmowania inicjatyw w zakresie rozwoju obszarów wiejskich poprzez włączenie społeczności wiejskiej do działań promujących lokalną kulturę, kuchnię i tradycję</t>
  </si>
  <si>
    <t>Koła gospodyń wiejskich, gospodarstwa agroturystyczne, członkowie Sieci Dziedzictwo Kulinarne Świętokrzyskie, przedstawiciele instytucji z branży rolnictwa i żywności województwa świętokrzyskiego, społeczność lokalna</t>
  </si>
  <si>
    <t>Organizacja plenerowego wydarzenia promocyjno-edukacyjnego pn. „Dary Świętokrzyskich Lasów”</t>
  </si>
  <si>
    <t>Celem realizowanego projektu jest promocja obszarów wiejskich województwa świętokrzyskiego, regionalnych potraw tradycyjnych, lokalnej twórczości artystycznej oraz podniesienie świadomości i tożsamości kulturalnej mieszkańców naszego regionu. Celem działania jest również przekazywanie wiedzy na temat gospodarki leśnej i wykorzystania dobrodziejstwa lasów w postaci owoców, grzybów oraz zwierzyny</t>
  </si>
  <si>
    <t>Liczba uczestników wydarzenia</t>
  </si>
  <si>
    <t>Społeczność lokalna , organizacje zaangażowane w rozwój obszarów wiejskich, producenci żywności</t>
  </si>
  <si>
    <t xml:space="preserve">Targi Technologii Sadowniczych i Warzywniczych HORTI-TECH
</t>
  </si>
  <si>
    <t>Do udziału w targach zostaną zaproszeni przedstawiciele Grup Producenckich z województwa świętokrzyskiego oraz instytucje branżowe,  którzy w ten sposób uzyskają możliwość zaprezentowania swojej działalności szerokiej rzeszy odwiedzających. Targi skierowane są zarówno do rolników i mieszkańców  naszego regionu jak też chętnych z całej Polski</t>
  </si>
  <si>
    <t>Wsparcie organizacji cyklicznych "XXV Spotkań Sadowniczych SANDOMIERZ 2016" o charakterze targowo - wystawienniczo konferencyjnym w celu ułatwienia transferu wiedzy i innowacji w rolnictwie oraz zwiększenia rentowności o konkurencyjności gospodarstw sadowniczych</t>
  </si>
  <si>
    <t>Celem „Spotkań” jest przekaz wiedzy o innowacjach technologicznych i trendach europejskich wynikających ze Wspólnej Polityki Rolnej oraz światowych w zakresie przedsiębiorczości, organizacji i ekonomiki prowadzenia upraw sadowniczych. Tematyka przekazów wynika z problemów minionego sezonu uprawowego oraz trendów rynkowych</t>
  </si>
  <si>
    <t>Spotkanie- konferencja</t>
  </si>
  <si>
    <t>Producenci, pracownicy doradztwa, nauczyciele szkół rolniczych, pracownicy naukowi instytutów branżowych, dydaktyczni oraz administracji związanej z sadownictwem</t>
  </si>
  <si>
    <t>Świętokrzyska Izba Rolnicza w Kielcach</t>
  </si>
  <si>
    <t>ul. Chopina 15/3      25-356 Kilece</t>
  </si>
  <si>
    <t>2 i 3, 4 i 5, 6 (włączenie społeczne)</t>
  </si>
  <si>
    <t>1,2,3,5,6</t>
  </si>
  <si>
    <t>Olimpiada Młodych Producentów Rolnych Finał Krajowy</t>
  </si>
  <si>
    <t xml:space="preserve">Celem operacji jest zwiększenie udziału zainteresowanych stron we wdrażaniu inicjatyw na rzecz rozwoju obszarów wiejskich
Osiągniecie wskazanych priorytetów PROW 2014-2020 jest istotnym kierunkiem w celu utrzymania konkurencyjności polskiego rolnictwa względem krajów europejskich a zarazem rozwoju produkcji rolniczej, usług w sposób nowoczesny z zachowaniem zarówno dóbr naturalnych jak i budowaniem społeczeństwa bez wykluczeni społecznych. Olimpiada Młodych Producentów Rolnych przez swój zasięg i renomę sprzyja promocji PROW, a dodatkowo sprawdza poziom wiedzy uczestników z zagadnień programu oraz sprzyja jego promocji w otoczeniu. Olimpiada swoją formą zachęca uczestników do aktywnego udziału w życiu społeczno-publicznym, ponieważ wykazując się wiedzą osoby promują polskie rolnictwo. Uczestnicy tworzą system rozwoju wiedzy teoretycznej przez OMPR, którą przekładają na praktykę w swoich gospodarstwach.
</t>
  </si>
  <si>
    <t xml:space="preserve">Olimpiada szkoleniowa </t>
  </si>
  <si>
    <t>Grupa docelowa to młodzież, studenci, młodzi rolnicy, uczniowie szkół rolniczych, przedstawiciele środowisk wiejskich</t>
  </si>
  <si>
    <t>Związek Młodzieży Wiejskiej</t>
  </si>
  <si>
    <t>ul. Chmielna 6/6       20-020 Warszawa</t>
  </si>
  <si>
    <t>6 (włączenie społeczne)</t>
  </si>
  <si>
    <t>Organizacja wyjazdu studyjnego na XVIII Międzynarodową Wystawę Rolniczą AGRO SHOW w Bednarach w celu identyfikacji, gromadzenia i upowszechniania dobrych praktyk mających wpływ na obszary wiejskie</t>
  </si>
  <si>
    <t>Celem wyjazdu studyjnego będzie zapoznanie uczestników z formami różnicowania dochodów na obszarach wiejskich z uwzględnieniem uwarunkowań historycznych, środowiska naturalnego i oczekiwań potencjalnych klientów</t>
  </si>
  <si>
    <t>Rolnicy i domownicy gospodarstw rolnych czynnie zaangażowani w pracę w gospodarstwie, producenci, doradcy, przedstawiciele administracji rządowej i samorządowej</t>
  </si>
  <si>
    <t>ul. Chopina 15/3       25-356 Kilece</t>
  </si>
  <si>
    <t>Wymiana doświadczeń w zakresie rozwoju obszarów wiejskich poprzez działalność lokalnych stowarzyszeń na przykładzie działań Świętokrzyskiej Izby Rolniczej i Świętokrzyskiej Federacji Agroturystyki i Turystyki Wiejskiej "Ziemia Świętokrzyska"</t>
  </si>
  <si>
    <t>Celem operacji jest zwiększenie wiedzy i włączenie osób z lokalnych środowisk do rozwoju w ogóle, w  tym gospodarczego na obszarach wiejskich. Dostarczenie konkretnej, niezbędnej wiedzy osobom zainteresowanym działaniem na rzecz rozwoju, wykorzystanie doświadczeń ŚIR i ŚFAiTW w działalności przyczyni się do aktywizacji mieszkańców zainteresowanych włączeniem się w korzystną zmianę w swoich środowiskach</t>
  </si>
  <si>
    <t>Uczestnikami będą liderzy wiejskich organizacji i grup nieformalnych oraz działacze ŚIR i ŚFAiTW – łącznie ok. 150 osób, które poprzez udział w projekcie posiądą wiedzę i zostaną wyposażeni w konkretne umiejętności – formułowania wniosków projektowych</t>
  </si>
  <si>
    <t>Organizacja konferencji podczas imprezy pn.: „Wojewódzkie Święto Kwitnącej Wiśni – Nowe 2016”</t>
  </si>
  <si>
    <t>Celem Konferencji jest zwiększenie udziału zainteresowanych stron we wdrażaniu inicjatyw na rzecz rozwoju obszarów wiejskich oraz aktywizacja mieszkańców wsi na rzecz podejmowania inicjatyw w zakresie rozwoju obszarów wiejskich</t>
  </si>
  <si>
    <t>Uczestnikami imprezy będą zarówno producenci wiśni, lokalna społeczność, zaproszeni goście oraz podmioty funkcjonujące w otoczeniu produkcji, konsumenci i odbiorcy wiśni, przedstawiciele instytutów naukowych i instytucji branżowych</t>
  </si>
  <si>
    <t>Spółdzielnia Producentów Owoców i Warzyw „Nadwiślanka” w Ożarowie</t>
  </si>
  <si>
    <t>ul. Kościuszki 34     27-530 Ożarów</t>
  </si>
  <si>
    <t xml:space="preserve">Promocja produktów lokalnych poprzez organizację konkursu kulinarnego -"Przez Żołądek do serca" </t>
  </si>
  <si>
    <t>Głównym celem operacji pn. „Promocja produktów lokalnych poprzez organizację konkursu kulinarnego - "Przez Żołądek do serca” jest zorganizowanie konkursu kulinarnego, który pozwoli przedstawicielom społeczności lokalnych z 13 powiatów województwa świętokrzyskiego zaprezentować swój dorobek kulinarny oraz kulturowy</t>
  </si>
  <si>
    <t>Projekt pn. „Promocja produktów lokalnych poprzez organizację konkursu kulinarnego - "Przez Żołądek do serca ” skierowany jest do 30 podmiotów/organizacji: gospodarstw agroturystycznych, branży gastronomicznej oraz Kół Gospodyń Wiejskich z 13 powiatów województwa świętokrzyskiego. Grupa 30 podmiotów/organizacji reprezentowana będzie przez 5-7 osób w związku z tym grupa bezpośrednich odbiorców operacji wyniesie minimum 180 osób realizacja operacji przyczyni się do włączenia w przedsięwzięcie mieszkańców województwa świętokrzyskiego zainteresowanych kulinariami, kulturą ludową podczas realizacji wystawy konkursowej</t>
  </si>
  <si>
    <t>Stowarzyszenie "Tradycja i Nowoczesność"</t>
  </si>
  <si>
    <t>Celiny 28                 26-035 Raków</t>
  </si>
  <si>
    <t>2, 5</t>
  </si>
  <si>
    <t>Organizacja i Przeprowadzenie Ogólnopolskiego Festiwalu Artystycznego Wsi Polskiej 2015</t>
  </si>
  <si>
    <t>Celem realizacja zadania jest aktywizacja mieszkańców wsi na rzecz podejmowania nowych inicjatyw, a także promowanie włączenia społecznego, zmniejszenia ubóstwa oraz rozwoju gospodarczego na obszarach wiejskich.
Pielęgnowanie i kultywowanie zwyczajów jest fundamentem tożsamości społeczeństwa i regionów. Dziedzictwo kulturowe stanowi podwaliny tożsamości lokalnej, regionalnej i krajowej. Jego zachowanie i ochrona, jak też wzmocnienie tożsamości społecznej na szczeblu lokalnym, regionalnym i ogólnopolskim, są zasadniczymi elementami trwałości, które pozwolą zachować wartości wspólne dla przyszłych pokoleń oraz utrzymania tradycji i wiedzy</t>
  </si>
  <si>
    <t xml:space="preserve">Festiwal </t>
  </si>
  <si>
    <t xml:space="preserve">Zespoły folklorystyczne z terenu Polski, występujące na scenach całego świata. Zarówno amatorskie, jak i zawodowe zespoły będące często narodowymi, etnicznymi bądź regionalnymi zespołami pieśni i tańca przedstawiającymi swój repertuar w formie widowiskowej i typowo scenicznej, a także
społeczność lokalna
</t>
  </si>
  <si>
    <t>Wojewódzki Dom Kultury w Kielcach</t>
  </si>
  <si>
    <t>ul. ks. Piotra Ściegiennego 2       25-033 Kielce</t>
  </si>
  <si>
    <t>Szkolenie lokalnych grup działania województwa świętokrzyskiego</t>
  </si>
  <si>
    <t xml:space="preserve">Celem operacji jest:
Podniesie kompetencji 36 osób reprezentujących lgd w zakresie wykonywanych zadań, związanych z realizacją lokalnych strategii rozwoju w szczególności zapewnienia:
- wysokiej jakości usług doradczych dla beneficjentów działania Leader wdrażanego w ramach PROW 2014-2020,
- prawidłowego przeprowadzenia naborów wniosków i konkursów na powierzenie grantów.
</t>
  </si>
  <si>
    <t>Grupą docelową projektu są pracownicy lokalnych grup działania województwa świętokrzyskiego. Założono zatem, że w szkoleniu weźmie udział co najwyżej 2 osoby z każdej grupy (osoba świadcząca doradztwo oraz osoba administracyjnie wdrażająca procedury wyboru)</t>
  </si>
  <si>
    <t>Świętokrzyska Sieć LGD</t>
  </si>
  <si>
    <t>Plac Staszica 6       26-021 Daleszyce</t>
  </si>
  <si>
    <t xml:space="preserve">6- przeznaczone dla LGD włączając wsparcie na współpracę </t>
  </si>
  <si>
    <t>Organizacja X Festiwalu Ludowego im. Stefana Ostrowskiego i Jana Jawora</t>
  </si>
  <si>
    <t>Operacja pn. ORGANIZACJA X FESTIWALU LUDOWEGO IM. STEFANA OSTROWSKIEGO 
I JANA JAWORA ma na celu zwiększenie udziału zainteresowanych stron we wdrażaniu inicjatyw na rzecz rozwoju obszarów wiejskich oraz aktywizację mieszkańców wsi na rzecz podejmowania inicjatyw w zakresie rozwoju obszarów wiejskich. Celem jest również zainteresowanie jak najszerszych kręgów społeczeństwa tematyką propagowania i prowadzenia rolnictwa ekologicznego poprzez wytwarzanie produktów zaliczanych do zdrowej żywności</t>
  </si>
  <si>
    <t>Operacja adresowana jest do odbiorców w różnym wieku, zarówno osób dorosłych jak i młodzieży i dzieci z regionu województwa świętokrzyskiego i przybyłych gości. Odbiorcami projektu będą mieszkańcy okolicznych wsi i miast. Uczestniczyć w niej będą Panie skupione w Kołach Gospodyń Wiejskich z terenu Powiatu Jędrzejowskiego – przewidywana obecność około dwudziestu kół oraz około siedemnastu kapel, zespołów folklorystycznych i zespołów pieśni i tańca</t>
  </si>
  <si>
    <t>Urząd Miejski w Sędziszowie</t>
  </si>
  <si>
    <t>ul. Dworcowa 20    28-340 Sędziszów</t>
  </si>
  <si>
    <t>Upowszechnianie dobrych praktyk w zakresie rozwoju obszarów wiejskich poprzez organizację XIX Dnia Świętokrzyskiej Truskawki</t>
  </si>
  <si>
    <t>Operacja ma na celu promowanie podnoszenia jakości życia na obszarach wiejskich, wartości kapitału społecznego, a także wzbogacenie atrakcyjności gminy Bieliny zarówno dla jej mieszkańców, jak i turystów odwiedzających Góry Świętokrzyskie poprzez organizację XIX edycji Dnia Świętokrzyskiej Truskawki</t>
  </si>
  <si>
    <t xml:space="preserve">Zadania zaplanowane w ramach operacji są skierowane głównie do mieszkańców Gminy Bieliny – dla tych, którzy zaprezentują efekty zrealizowanych przedsięwzięć i innowacyjnych pomysłów w zakresie aktywizacji społecznej i kulturowej, jak i tych, którzy są zainteresowani zapoznaniem się z tymi efektami i zaangażowaniem się w kolejne.
Grupą docelową są także mieszkańcy sąsiednich gmin, powiatu, regionu a także turyści z kraju i zza granicy, którzy zwłaszcza w okresie wiosenno-letnim odwiedzają Góry Świętokrzyskie i poszukują ciekawej oferty spędzenia wolnego czasu
</t>
  </si>
  <si>
    <t>Gmina Bieliny</t>
  </si>
  <si>
    <t>ul. Partyzantów 3    26-004 Bieliny</t>
  </si>
  <si>
    <t>Organizacja konkursu "Na Najpiękniejszy Wieniec Dożynkowy" podczas XVI Świętokrzyskich Dożynek Wojewódzkich</t>
  </si>
  <si>
    <t>Celem projektu jest aktywizacja mieszkańców wsi na rzecz podejmowania inicjatyw w zakresie rozwoju obszarów wiejskich, rozbudzenie społecznej świadomości i kreowanie właściwych postaw społecznych poprzez aktywny udział w działaniach kulturotwórczych, promowanie włączenia społecznego, zmniejszenie ubóstwa oraz rozwoju gospodarczego na obszarach wiejskich, a także zaprezentowanie szerszemu gronu odbiorców artystycznego kunsztu tworzenia wyróżniającego się pięknem i oryginalnością na szczeblu gminnym, powiatowym, wojewódzkim i ogólnopolskim</t>
  </si>
  <si>
    <t>Grupę docelową przedsięwzięcia stanowić będzie społeczność lokalna prezentująca gminy i powiaty województwa świętokrzyskiego, w tym reprezentowanych przez koła gospodyń wiejskich, zespoły pieśni i tańca, zespoły śpiewacze, kapele</t>
  </si>
  <si>
    <t>ul. ks. Piotra Ściegiennego 2        25-033 Kielce</t>
  </si>
  <si>
    <t>Promocja wartości kulturowych obszarów wiejskich województwa Świętokrzyskiego podczas Dożynek Prezydenckich w Spale</t>
  </si>
  <si>
    <t>Celem projektu jest stworzenie atrakcyjnego świadectwa wiedzy o naszym regionie, który będzie stanowił również płaszczyznę wymiany kulturalnej pomiędzy województwami, uczestnikami, społecznością lokalną na arenie ogólnopolskiej oraz aktywizacja mieszkańców wsi na rzecz podejmowania inicjatyw w zakresie rozwoju obszarów wiejskich poprzez promowanie włączenia społecznego, zmniejszenia ubóstwa oraz rozwoju gospodarczego obszarów wiejskich</t>
  </si>
  <si>
    <t xml:space="preserve">Twórcy ludowi, rękodzielnicy, zespoły folklorystyczne, koła gospodyń wiejskich, delegacje wieńcowe, wystawcy, rolnicy, producenci rolni, społeczność ogólnokrajową
</t>
  </si>
  <si>
    <t>Promowanie wartości kulturowych poprzez organizację XVI Świętokrzyskich Dożynek Wojewódzkich</t>
  </si>
  <si>
    <t>Głównym celem projektu jest promocja, aktywizacja mieszkańców wsi, rozbudzenie społecznej świadomości i kreowanie właściwych postaw społecznych wobec działań kulturotwórczych wspierających inicjatywy lokalne poprzez zmniejszenie ubóstwa oraz rozwoju gospodarczego na obszarach wiejskich. Jako priorytet traktujemy wypracowanie integralnej nici współpracy porozumienia pomiędzy gminą-powiatem-województwem na rzecz nowych inicjatyw społecznych w celu aktywizacji mieszkańców wsi. 
Celem realizacji przedsięwzięcia jest również stworzenie dogodnych warunków pracy artystycznej, do wspólnego spędzania czasu w podejmowaniu wyzwań, jako jednego z głównych czynników wpływających na prawidłowe wypełnianie społeczne, angażując osoby z grup zagrożonych wykluczeniem społecznym przy współpracy z instytucjami kultury, samorządami</t>
  </si>
  <si>
    <t xml:space="preserve">Twórcy ludowi, rękodzielnicy, zespoły folklorystyczne, koła gospodyń wiejskich, delegacje wieńcowe, wystawcy, rolnicy, producenci rolni,
 społeczność lokalna. 
</t>
  </si>
  <si>
    <t>LGD Świętokrzyskie ponad wszystkie! - AGROTRAVEL - wynajem powierzchni targowej, zabudowa, wyposażenie</t>
  </si>
  <si>
    <t xml:space="preserve">Cel główny operacji: Promocja bogactwa kultury ludowej, przyrodniczej, historycznej oraz produktów lokalnych i oferty pobytowej Lokalnych Grup Działania zrzeszonych w Świętokrzyskiej Sieci LGD poprzez udział w Międzynarodowe Targi Turystyki Wiejskiej i Agroturystyki AGROTRAVEL 2016.
Cele szczegółowe:
Wzmocnienie współpracy pomiędzy 13 Lokalnymi Grupami Działania zrzeszonymi w Świętokrzyskiej Sieci LGD oraz kolejnymi 3 LGD-ami działającymi w Województwie Świętokrzyskim oraz LGD-ami z innych regionów Polski
</t>
  </si>
  <si>
    <t>Grupą docelową operacji są mieszkańcy regionów, w których zaplanowano udział w Targach, a także mieszkańcy regionu, turyści z Polski i zagranicy odwiedzający to wydarzenia, podmioty, instytucje, organizacje uczestniczące w tym wydarzeniu jako wystawcy</t>
  </si>
  <si>
    <t>Innowacyjne metody chowu małych przeżuwaczy i wykorzystanie ich produktów o prozdrowotnych walorach jakościowych do poprawy dochodowości i stabilności gospodarstw rolnych a także w profilaktyce chorób postępu cywilizacyjnego</t>
  </si>
  <si>
    <t>Zwiększenie rentowności, stabilności i konkurencyjności małych i średnich gospodarstw rolnych poprzez wdrażanie i prowadzenia innowacyjnych metod chowu i hodowli owiec i kóz</t>
  </si>
  <si>
    <t>Rolnicy z województwa świętokrzyskiego</t>
  </si>
  <si>
    <t>Modliszewice            ul. Piotrkowska 30   26-200 Końskie</t>
  </si>
  <si>
    <t>1,2,3,4,5</t>
  </si>
  <si>
    <t>II Forum Aktywnych Kobiet Ziemi Koneckiej - Produkt Tradycyjny i lokalny czynnikiem rozwoju obszarów wiejskich</t>
  </si>
  <si>
    <t>Zwiększenie udziału zainteresowanych stron we wdrażaniu inicjatyw na rzecz rozwoju 
    obszarów wiejskich,
* Aktywizacja mieszkańców wsi na rzecz podejmowania inicjatyw w zakresie rozwoju obszarów 
     wiejskich, w tym kreowania miejsc pracy na terenach wiejskich,
* Zdobycie wiedzy dotyczącej produktów tradycyjnych, regionalnych i lokalnych oraz poznanie  
    przykładów sukcesu rynkowego takich produktów i  zasad sprzedaży  bezpośredniej  
    produktów tradycyjnych: 
* Poznanie zasad rejestracji produktów na Liście Produktów Tradycyjnych w celu uzyskania 
   statusu produktu tradycyjnego i promocji na szczeblu krajowym.
* Ułatwienie transferu wiedzy i innowacji pomiędzy doradcami współpracującymi z kobiecymi  
   organizacjami pozarządowymi działającymi na obszarach wiejskich lub działającymi na rzecz     
   rozwoju tych organizacji.
* Wspieranie organizacji łańcucha żywnościowego w tym przetwarzania i wprowadzania do obrotu   
   produktów rolnych, dobrostanu zwierząt oraz zarządzania ryzykiem w rolnictwie</t>
  </si>
  <si>
    <t>Forum szkoleniowe</t>
  </si>
  <si>
    <t>Osoby działające w organizacjach pozarządowych tj. stowarzyszeniach, grupach kobiecych formalnych i nieformalnych, kobiety pracujące dla dobra społeczności lokalnej</t>
  </si>
  <si>
    <t>Podniesienie konkurencyjności gospodarstw rolnych poprzez zrzeszanie się rolników ze szczególnym uwzględnieniem formy spółdzielczości</t>
  </si>
  <si>
    <t xml:space="preserve">1. Promowanie profesjonalnej współpracy poprzez zwiększenie zainteresowania tworzeniem
    grup producentów rolnych. 
2. Realizacja przez rolników inicjatyw przyczyniających się do wspólnej realizacji inwestycji
    oraz ich finansowanie.
3. Przekazanie rolnikom informacji niezbędnej do prowadzenia działalności rolniczej 
    z zakresu: marketingu, zarządzania oraz negocjacji handlowych.
</t>
  </si>
  <si>
    <t>Rolnicy prowadzący działalność rolniczą</t>
  </si>
  <si>
    <t>Modliszewice             ul. Piotrkowska 30    26-200 Końskie</t>
  </si>
  <si>
    <t>al. IX Wieków Kielc 3; 25-516 Kielce</t>
  </si>
  <si>
    <t>Vademecum rolnictwa i rozwoju obszarów wiejskich województwa świętokrzyskiego</t>
  </si>
  <si>
    <t xml:space="preserve">Celem projektu jest dotarcie z informacją na temat rolnictwa i zrównoważonego rozwoju obszarów wiejskich województwa świętokrzyskiego do rolników, osób z branży okołorolniczej oraz innych zainteresowanych, również z pozostałych regionów. Informator będzie też promował żywność wysokiej jakości (Sieć Dziedzictwo Kulinarne Świętokrzyskie) oraz ochronę środowiska. </t>
  </si>
  <si>
    <t>ilość egzemplarzy</t>
  </si>
  <si>
    <t>Mieszkańcy województwa świętokrzyskiego ze szczególnym uwzględnieniem mieszkańców wsi</t>
  </si>
  <si>
    <t>Wydawnictwo - Dziedzictwo Kulinarne Świętokrzyskie</t>
  </si>
  <si>
    <t xml:space="preserve">Publikacja ma służyć upowszechnianiu wiedzy o dziedzictwie kulinarnym oraz pokazywać możliwości wykorzystywania walorów tradycyjnych, regionalnych i lokalnych produktów i potraw w ofercie gospodarstw agroturystycznych, w turystyce wiejskiej i lokalnej gastronomii. Może byc równiez źródłem inspiracji do tworzenia nowatorskiej kuchni, opartej na lokalnych produktach, użytych w niekonwencjonalny sposób, zaspokajającej oczekiwania najbardziej wymagających konsumentów. </t>
  </si>
  <si>
    <t xml:space="preserve">Wyjazd studyjny (krajowy) dla członków Sieci Dziedzictwo Kulinarne Świętokrzyskie </t>
  </si>
  <si>
    <t xml:space="preserve">Celem wyjazdu jest zwiększenie udziału zainteresowanych stron we wdrażaniu inicjatyw na rzecz rozwoju obszarów wiejskich poprzez zapoznanie się z dziedzictwem kulinarnym i kulturowym innych regionów Polski. Uczestnicy wyjazdu będą mieli możliwość wymiany doświadczeń z osobami, które zaangażowane są  w rozwój i propagowanie tradycyjnej, regionalnej kuchni i produktów lokalnych.  </t>
  </si>
  <si>
    <t>Członkowie Sieci Dziedzictwo Kulinarne Świętokrzyskie</t>
  </si>
  <si>
    <t>Organizacja warsztatów dla członków Sieci Dziedzictwo Kulinarne Świętokrzyskie</t>
  </si>
  <si>
    <t>Celem realizowanej operacji jest zwiększenie udziału zainteresowanych stron we wdrażaniu inicjatyw na rzecz rozwoju obszarów wiejskich, poprzez realizację warsztatów szkoleniowych dla członków Sieci Dziedzictwo Kulinarne Świętokrzyskie. Uczestnicy zapoznają się z procesem wytwarzania produktów mlecznych, wędlin, pieczywa, a także produktów owocowo-warzywnych.</t>
  </si>
  <si>
    <t>Organizacja plenerowego wydarzenia promocyjno-edukacyjnego pn. „Dary Świętokrzy-skich Lasów”</t>
  </si>
  <si>
    <t xml:space="preserve">Celem realizowanego projektu jest podniesienie jakości realizacji Programu poprzez promocję obszarów wiejskich województwa świętokrzyskiego, regionalnych potraw tradycyjnych, lokalnej twórczości artystycznej oraz wzmocnienie świadomości i tożsamości kulturalnej mieszkańców naszego regionu. Celem działania jest również przekazywanie wiedzy na temat gospodarki leśnej i wykorzystania dobrodziejstwa lasów w postaci owoców, grzybów oraz zwierzyny. </t>
  </si>
  <si>
    <t>liczba uczestników imprezy</t>
  </si>
  <si>
    <t>Konkurs kulinarny dla Kół Gospodyń Wiejskich "Smaki gęsiny"</t>
  </si>
  <si>
    <t xml:space="preserve">Celem operacji jest aktywizacja mieszkańców wsi na rzecz podejmowania inicjatyw w zakresie rozwoju obszarów wiejskich. Organizacja konkursu służy upowszechnieniu walorów zdrowotnych i smakowych gęsiny, promocji regionalnego dziedzictwa kulinarnego, kreowaniu gęsiny jako produktu agroturystycznego oraz zachęcaniu mieszkańców regionu do zmiany nawyków żywieniowych.  </t>
  </si>
  <si>
    <t>liczba uczestników wydarzenia</t>
  </si>
  <si>
    <t>Koła gospodyń wiejskich z terenu województwa świętokrzyskiego</t>
  </si>
  <si>
    <t>Wyjazd studyjny do krajów Unii Europejskiej</t>
  </si>
  <si>
    <t xml:space="preserve">Celem realizowanej operacji jest podniesienie jakości zadań realizowanych w zakresie rozwoju obszarów wiejskich oraz wymiana wiedzy, doświadczeń i dobrych praktyk związanych z rozwojem rolnictwa, dziedzictwem kulturowym i przyrodniczym wsi, a także podstawowymi usługami lokalnymi dla ludności wiejskiej w zakresie wsparcia ze środków UE. </t>
  </si>
  <si>
    <t>15-17</t>
  </si>
  <si>
    <t>W wizycie studyjnej będą uczestniczyły osoby odpowiedzialne za zagadnienia związane   z realizacją zadań z zakresu rozwiązywania problemów szerszego zastosowania i  wykorzystania odnawialnych źródeł energii na terenach wiejskich, a także wdrażania inicjatyw z zakresu rozwoju obszarów wiejskich , rolnictwa, przetwórstwa artykułów rolno- spożywczych, dziedzictwa kulturowego i przyrodniczego wsi w jednostkach samorządu terytorialnego .</t>
  </si>
  <si>
    <t>Podniesienie wiedzy i umiejętności pracowników lgd województwa świętokrzyskiego</t>
  </si>
  <si>
    <t>Głównym celem operacji jest aktywizacja mieszkańców wsi (obszaru objętego LSR) na rzecz podejmowania inicjatyw w zakresie rozwoju obszarów wiejskich, w tym kreowania miejsc pracy na terenach wiejskich. Przedmiotem operacji jest organizacja i przeprowadzenie 3 dwudniowych szkoleń oraz wyjazdu studyjnego na Łotwę w celu pozyskania zagranicznego partnera. Tematy operacji: aktywizacja mieszkańców obszarów wiejskich w celu tworzenia partnerstw na rzecz realizacji projektów nakierowanych na rozwój tych obszarów, w skład których wchodzą przedstawiciele sektora publicznego, sektora prywatnego oraz organizacji pozarządowych; wspieranie rozwoju przedsiębiorczości na obszarach wiejskich przez podnoszenie poziomu wiedzy i umiejętności w obszarach innych niż małe przetwórstwo lokalne lub rozwój zielonej gospodarki; upowszechnianie wiedzy dotyczącej zarządzania projektami z zakresu rozwoju obszarów wiejskich; upowszechnianie wiedzy w zakresie planowania rozwoju lokalnego z uwzględnieniem potencjału ekonomicznego, społecznego i środowiskowego danego obszaru.</t>
  </si>
  <si>
    <t>3 dwudniowe szkolenia; wyjazd studyjny</t>
  </si>
  <si>
    <t>liczba uczestników szkoleń; liczba uczestników wyjazdu studyjnego</t>
  </si>
  <si>
    <t>Grupa docelową są przedstawiciele lokalnych grup działania - członkowie Świętokrzyskiej Sieci LGD.</t>
  </si>
  <si>
    <t>Plac Staszica 6; 26-021 Daleszyce</t>
  </si>
  <si>
    <t>Organizacja konkursu promującego produkty ekologiczne podczas Festiwalu Ludowego</t>
  </si>
  <si>
    <t xml:space="preserve">Głównym celem operacji jest zwiększenie udziału zainteresowanych stron we wdrażaniu inicjatyw na rzecz rozwoju obszarów wiejskich oraz informowanie społeczeństwa i potencjalnych bebeficjentów o polityce rozwoju obszarów wiejskich i wsparciu finansowym. Poza tym operacja zapewni realizację pozostałych celów tj. promowanie zdrowego stylu życia mieszkańców gminy, utrwalenie tradycji ludowej charakterystycznej dla naszego regionu, utrwalenie tradycyjnych potraw i lokalnych przepisów, promocja rolnictwa ekologicznego. Przedmiotem realizowanej operacji jest konkurs promujący lokalne produkty ekologiczne, którego uczestnikami będzie 20 KGW z terenu powiatu jędrzejowskiego. Tematy operacji: upowszechnienie wiedzy w zakresie innowacyjnych rozwiązań w rolnictwie, produkcji żywności, leśnictwie i na obszarach wiejskich; upowszechnienie wiedzy w zakresie optymalizacji wykorzystania przez mieszkańców obszarów wiejskich zasobów środowiska naturalnego; wspieranie rozwoju przedsiębiorczości na obszarach wiejskich poprzez podnoszenie wiedzy i umiejętności w obszarach innych niż małe przetwórstwo lokalne lub rozwój zielonej gospodarki; 
promocja jakości życia na wsi i wsi jako miejsca do życia i rozwoju zawodowego;  upowszechnianie wiedzy w zakresie planowania rozwoju lokalnego z uwzględnieniem potencjału ekonomicznego, społecznego i środowiskowego danego obszaru
</t>
  </si>
  <si>
    <t>liczba uczestników konkursu; liczba uczestników imprezy Festiwal Ludowy</t>
  </si>
  <si>
    <t>Operacja skierowana jest do odbiorców w różnym wieku- seniorów, którzy kultywują i propagują tradycję oraz młodego pokolenia, poszukującego swojej drogi zawodowej poprzez zwrócenie uwagi na prowadzenie ekologicznej produkcji rolniczej. Odbiorcami projektu będą mieszkańcy okolicznych wsi i miast oraz panie skupione w Kolach Gospodyń Wiejskichz terenu powiatu jędrzejowskiego, które wezmą udział w konkursie na potrawę regionalną promującą lokalne produkty ekologiczne.</t>
  </si>
  <si>
    <t>Gmina Sędziszów</t>
  </si>
  <si>
    <t>ul. Dworcowa 20; 28-340 Sędziszów</t>
  </si>
  <si>
    <t>Żywność od rolnika wprost do konsumenta</t>
  </si>
  <si>
    <t xml:space="preserve">Celem operacji jest zwiększenie udziału zainteresowanych stron we wdrażaniu inicjatyw na rzecz rozwoju obszarów wiejskich. Będzie on realizowany poprzez dostarczenie rolnikom, zainteresowanym uruchomieniem działalności przetwarzania żywności w ramach rolniczego handlu detalicznego, potrzebnej wiedzy, skrócenie łańcucha dostaw żywności od producenta do konsumenta w perspektywie czasowej, a także zwiększenie dochodów gospodarstw rolnych. Przedmiotem realizacji operacji jest organizacja wyjazdu studyjnego  w celu zwiedzenia inkubatora przetwórczego w Dwikozach oraz organizacja konferencji dotyczącej tematu docierania żywności od rolnika wprost do konsumenta. Tematy operacji: wspieranie rozwoju przedsiębiorczości na obszarach wiejskich przez podnoszenie poziomu wiedzy i umiejętności w obszarze małego przetwórstwa lokalnego, w tym tworzenie nowych miejsc pracy. </t>
  </si>
  <si>
    <t>wyjazd studyjny;    konferencja</t>
  </si>
  <si>
    <t>liczba uczestników wyjazdu studyjnego; liczba uczestników konferencji</t>
  </si>
  <si>
    <t>Grupą docelową są rolnicy zainteresowani przetwórstwem produktów rolnych, w szczególności w ramach rolniczego handlu detalicznego oraz delegaci Świętokrzyskiej Izby Rolniczej.</t>
  </si>
  <si>
    <t>Świętokrzyska Izba Rolnicza</t>
  </si>
  <si>
    <t>ul. Chopina 15/3; 25-356 Kielce</t>
  </si>
  <si>
    <t>Wspieranie rozwoju i promocja potencjału obszarów wiejskich poprzez organizację XX Dnia Świętokrzyskiej Truskawki w Bielinach</t>
  </si>
  <si>
    <t>Celem operacji jest zwiększenie udziału zainteresowanych stron we wdrażaniu inicjatyw na rzecz rozwoju obszarów wiejskich poprzez organizację imprezy plenerowej - XX edycji Dnia Świętokrzyskiej Truskawki, wydarzenia promującego truskawkę bielińską jako produkt tradycyjny. Realizacja operacji przyczyni się również do wymiany doświadczeń pomiędzy podmiotami zajmującymi sie uprawą truskawki, a także popularyzacji przetwórstwa i elementów tradycyjnych kulinariów w kontekście uprawy owoców miękkich.  Tematem operacji jest promocja jakości życia na wsi lub promocja wsi jako miejsca do życia i rozwoju zawodowego.</t>
  </si>
  <si>
    <t>Operacja skierowana jest głównie do mieszkańców Gminy Bieliny, zarówno tych, którzy zaprezentują efekty zrealizowanych przedsięwzięć i pomysłów w zakresie aktywizacji społecznej i kulturowej, jak i tych, którzy są zainteresowani zapoznaniem się z tymi efektami i zaangażowaniem w kolejne. Grupę docelową stanowią również mieszkańcy sąsiednich gmin, powiatu, regionu, a także turyści.</t>
  </si>
  <si>
    <t>Centrum Tradycji, Turystyki i Kultury Gór Świętokrzyskich w Bielinach</t>
  </si>
  <si>
    <t>ul. Partyzantów 3; 26-004 Bieliny</t>
  </si>
  <si>
    <t>Promocja produktów regionalnych poprzez organizację Świętokrzyskiego Konkuru Kulinarnego</t>
  </si>
  <si>
    <t>Głównym celem projektu jest zwiększenie udziału zainteresowanych stron we wdrażaniu inicjatyw na rzecz rozowju obszarów wiejskich. Organizacja konkursu kulinarnego wraz z promocją produktów lokalnych pozwoli przedstawicielom społeczności lokalnych z 13 świętokrzyskich powiatów  zaprezentować swój dorobek kulinarny oraz kulturowy. Uczestnicy konkursu będą mieli także możliwosć spotkania się z odbiorcam własnych produktów, którzy poznają tradycyjną kuchnię regionu. Tematy operacji: aktywizacja mieszkańców obszarów wiejskich w celu tworzenia partnerstw na rzecz realizacji projektów nakierowanych na rozwój tych obszarów, w skład których wchodzą przedstawiciele sektora publicznego, sektora prywatnego oraz organizacji pozarządowych; wspieranie rozwoju przedsiębiorczości na obszarach wiejskich przez podnoszenie poziomu wiedzy i umiejętności w obszarze małego przetwórstwa lokalnego , w tym tworzenie nowych miejsc pracy; promocja jakości życia na wsi lub promocja wsi jako miejsca do życia i rozwoju zawodowego.</t>
  </si>
  <si>
    <t>Operacja skierowna jest do 30 podmiotów/organizacji : gospodarstw agroturystycznych, branży gastronomicznej oraz Kół Gospodyń Wiejskich z 13 powiatów województwa świętokrzyskiego. Grupą docelową są również mieszkańcy zainteresowani kulinariami i kultura ludową, którzy będą obserwować  przebieg konkursu.</t>
  </si>
  <si>
    <t xml:space="preserve">Stowarzyszenie "Tradycja i Nowoczesność" </t>
  </si>
  <si>
    <t>Celiny 28; 26-035 Raków</t>
  </si>
  <si>
    <t>Zioła szansą aktywizacji mieszkańców obszarów wiejskich</t>
  </si>
  <si>
    <t xml:space="preserve">Głównym celem projektu jest aktywizacja mieszkańców wsi na rzecz podejmowania inicjatyw w zakresie rozwoju obszarów wiejskich, w tym kreowanie miejsc pracy na terenach wiejskich. Przedmiotem operacji jest organizacja wyjazdu studyjnego do województwa małopolskiego, w celu zademonstrowania rolnikom dobrych praktyk z zakresu wykorzystania ziół  jako źródła dochodu poprzez wykorzystanie ich w kuchni, medycynie niekonwencjonalnej, odnowie biologicznej i innych obszarach. Tematem operacji jest promocja jakości życia na wsi lub promocja wsi jako miejsca do życia i rozwoju zawodowego. </t>
  </si>
  <si>
    <t>Grupą docelową są rolnicy z terenu województwa świętokrzyskiego, posiadający gospodarstwo rolne o powierzchni nie przekraczającej  średniej województwa.</t>
  </si>
  <si>
    <t>Modliszewice ul. Piotrkowska 30; 26-200 Końskie</t>
  </si>
  <si>
    <t>Dobre - bo tradycyjne i lokalne</t>
  </si>
  <si>
    <t>Głównym celem realizacji prokektu jest zwiększenie udziału mieszkańców Ziemi Sandomierskiej we wdrażniu inicjatyw na rzecz rozwoju obszarów wiejskich, inspirowanych dziedzictwem kulturowym i przyrodniczym regionu. Operacja przyczyni się również do promocji "produktu lokalnego", opartego na lokalnych zasobach przyrodniczych, upowszechnienia wiedzy wśród lokalnej społeczności na temat starych tradycyjnych receptur, a także popularyzacji indywidualnego przetwórstwa jako możliwości dodatkowego zarobkowania. Przedmiotem operacji jest organizacja imprezy plenerowej, podcza której odbędzie się m.in. kiermasz produktów lokalnych i tradycyjnych oraz szkolenia kulinarne dotyczące przygotowywania potraw regionalnych. Tematem operacji jest wspieranie rozwoju przedsiębiorczości na obszarach wiejskich przez podnoszenie poziomu wiedzy i umiejętności w obszarze małego przetwórstwa lokalnego , w tym tworzenie nowych miejsc pracy.</t>
  </si>
  <si>
    <t>Projekt skierowny jest do rolników, właścicieli gospodarstw agroturystycznych z terenu powiatu sandomierskiego oraz turystów odwiedzającyh ten region.</t>
  </si>
  <si>
    <t>Ośrodek Promowania i Wspierania Przedsiębiorczości Rolnej w Sandomierzu</t>
  </si>
  <si>
    <t>ul. Poniatowskiego 2; 27-600 Sandomierz</t>
  </si>
  <si>
    <t xml:space="preserve">Świętokrzyska Wojewódzka Wystawa Zwierząt Hodowlanych </t>
  </si>
  <si>
    <t>Głównym celem operacji jest zwiększenie udziału zainteresowanych stron we wdrażaniu inicjatyw na rzecz rozwoju obszarów wiejskich poprzez aktywizowanie potencjalnych beneficjentów do poszukiwania nowych metod możliwych do wdrożenia w gospdarstwach w województwie świętokrzyskim. Udział hodowców w wystawach i związana z tym rywalizacja motywuje ich do wdrażania postępu hodowlanego, skłania do sięgnięcia po innowacyjne rozwiązania oraz czerpania wiedzy od innych. Przedmiotem operacji jest organizacja Świętokrzyskiej Wojewódzkiej Wystawy Zwierząt Hodowlanych. Tematy operacji: upowszechnianie wiedzy w zakresie innowacyjnych rozwiązań w rolnictwie, produkcji żywności, leśnictwie i na obszarach wiejskich; upowszechnianie wiedzy w zakresie systemów jakości żywności, o których mowa w art. 16 ust. 1 lit. a lub b rozporządzenia nr 1305/2013; upowszechnianie wiedzy w zakresie dotyczącym zachowania różnorodności genetycznej roślin lub zwierząt; wspieranie rozwoju przedsiębiorczości na obszarach wiejskich przez podnoszenie poziomu wiedzy i umiejętności w obszarach innych niż małe przetwórstwo lokalne lub rozwój zielonej gospodarki; wspieranie tworzenia sieci współpracy partnerskiej dotyczącej rolnictwa i obszarów wiejskich przez podnoszenie poziomu wiedzy w tym zakresie.</t>
  </si>
  <si>
    <t>Liczba uczestników wystawy</t>
  </si>
  <si>
    <t xml:space="preserve">Grupę docelową stanowią rolnicy-hodowcy zwierząt, których wystawa może zachęcić i zmotywować do wdrażania i prowadzenia stad pod kontrolą użytkowości oraz innowacyjnych metod zarządzania swoimi gospodarstwami, a także rolnicy planujący rozpoczęcie prowadzenia produkcji zwierzęcej. Ponadto w grupie docelowej znajdują się przedstawiciele instytucji rolniczych i okołorolniczych, przedstawiciele firm obsługujących rolników, doradcy rolni, uczniowie szkół rolniczych oraz mieszkańcy miast i obszarów wiejskich jako konsumenci. </t>
  </si>
  <si>
    <t>Modliszewice ul. Piotrkowska 30; 
26-200 Końskie</t>
  </si>
  <si>
    <t>Wyjazd studyjny do Szkocji.</t>
  </si>
  <si>
    <t>Promowanie wykorzystania funduszy europejskich; pokazanie przykładów dobrych projektów zrealizowanych w ramach funduszy europejskich, które mogą mieć wpływ na rozwój obszarów wiejskich etc.</t>
  </si>
  <si>
    <t>Partnerzy KSOW, rolnicy, przedstawiciele instytucji działających na rzecz rozwoju obszarów wiejskich etc.</t>
  </si>
  <si>
    <t>Urząd Marszałkowski Województwa Śląskiego</t>
  </si>
  <si>
    <t>Katowice</t>
  </si>
  <si>
    <t>IV, VI</t>
  </si>
  <si>
    <t>Konkurs fotograficzny pt. „Wieś województwa śląskiego okiem obiektywu”.</t>
  </si>
  <si>
    <t>Promowanie walorów kulturowych i przyrodniczych śląskiej wsi oraz „dobrych praktyk” służących zrównoważonemu rozwojowi obszarów wiejskich.</t>
  </si>
  <si>
    <t>Mieszkańcy województwa śląskiego.</t>
  </si>
  <si>
    <t xml:space="preserve">Forum Sołtysów Województwa Śląskiego </t>
  </si>
  <si>
    <t>Uzyskanie równowagi ekonomicznej, przyrodniczej i społecznej na obszarach wiejskich poprzez promocję zrównoważonego rozwoju obszarów wiejskich.</t>
  </si>
  <si>
    <t>forum/konferencja</t>
  </si>
  <si>
    <t>Partnerzy KSOW, przedstawiciele instytucji działających na rzecz rolnictwa, rozwoju obszarów wiejskich oraz sołtysi z województwa śląskiego.</t>
  </si>
  <si>
    <t xml:space="preserve">Udział w VIII Międzynarodowych Targach Turystyki Wiejskiej                         i Agroturystyki
 AGROTRAVEL 2016 </t>
  </si>
  <si>
    <t>Promocja wszelkich form turystyki wiejskiej i agroturystyki, folkloru, produktu lokalnego etc.</t>
  </si>
  <si>
    <t>Przedsięwzięcie o charakterze promocyjnym np. stoiska</t>
  </si>
  <si>
    <t xml:space="preserve">liczba przedsięwzięć o charakterze promocyjnym </t>
  </si>
  <si>
    <t>Partnerzy KSOW w tym m.in. LGD z terenu województwa śląskiego.</t>
  </si>
  <si>
    <t>Udział w Targach Turystyki Weekendowej "Atrakcje Regionów"</t>
  </si>
  <si>
    <t>Zorganizowanie III edycji konkursu pn. „Zadbajmy o wodę na wsi” oraz konferencja podsumowująca III edycję konkursu.</t>
  </si>
  <si>
    <t>Propagowanie wśród mieszkańców Województwa Śląskiego wiedzy o prawidłowym, systemowym kształtowaniu zasobów wodnych na obszarach wiejskich i o znaczeniu systemów melioracyjnych dla środowiska społeczno-przyrodniczego i wzrostu jakości życia na wsi; promowanie spółek wodnych jako organizacji, dzięki którym możliwe staje się utrzymanie spójnego systemu melioracji wodnych; wsparcie działań na rzecz poprawy jakości wód, ochrony i racjonalnego ich wykorzystania; wsparcie edukacji ekologicznej i kształtowanie postaw prośrodowiskowych.</t>
  </si>
  <si>
    <t>spółki wodne,
związki Spółek wodnych,
osoby fizyczne,
szkoły ( młodzież do 15 roku życia).</t>
  </si>
  <si>
    <t>Na ludową nutę – Przegląd Zespołów Ludowych, Kapel i Śpiewaków 
oraz Jarmark Rękodzielnictwa w Szczekocinach</t>
  </si>
  <si>
    <t xml:space="preserve">Głównym celem operacji będzie promującego dziedzictwo kulturowe, kulinarne i tradycje folklorystyczne obszaru powiatu zawierciańskiego i powiatów ościennych. </t>
  </si>
  <si>
    <t>Przegląd + jarmark</t>
  </si>
  <si>
    <t xml:space="preserve">Mieszkańcy obszaru powiatu zawierciańskiego i powiatów ościennych, turyści, pasjonaci folkloru; Zespoły folklorystyczne, kapele, śpiewacy, rękodzielnicy, wytwórcy produktów lokalnych. </t>
  </si>
  <si>
    <t>Powiat Zawierciański</t>
  </si>
  <si>
    <t>42-400 Zawiercie, ul. Sienkiewicza 34</t>
  </si>
  <si>
    <t>Szczęśliwa 12 – promocja turystyki wiejskiej dziedzictwa kulturowego oraz tradycji i kulinariów w 12 sołectwach Gminy Gorzyce.</t>
  </si>
  <si>
    <t>Celem głównym operacji jest integracja, aktywizacja oraz wzmocnienie tożsamości historyczno – kulturowej mieszkańców Gminy Gorzyce, poprzez promocję zrównoważonego rozwoju obszaru wiejskiego Gminy Gorzyce, jej dziedzictwa kulturowego, tradycji, produktów lokalnych i regionalizmu.</t>
  </si>
  <si>
    <t>Wydanie publikacji oraz kalendarzy + impreza lokalna</t>
  </si>
  <si>
    <t>Projekt skierowany jest do wszystkich grup wiekowych obszaru Gminy Gorzyce, mieszkańców rejonu, jak również pogranicza polsko-czeskiego ze względu na bliskość granicy, i ma promować dziedzictwo kulturowe i tradycję na obszarze poprzez planowane akcje i kampanie informacyjne. Odbiorcami będą również osoby niepełnosprawne, młodzież oraz grupa wiekowa 50+.</t>
  </si>
  <si>
    <t>Gmina Gorzyce</t>
  </si>
  <si>
    <t>44-350 Gorzyce, ul. Kościelna 15</t>
  </si>
  <si>
    <t>„Podobieństwa i różnice łączą LEADERÓW” - Wyjazd studyjny na Litwę w celu
nawiązania kontaktów partnerskich przez LGD Perła Jury w Łazach.</t>
  </si>
  <si>
    <t>Głównym celem wyjazdu jest poszukiwanie partnerów do współpracy międzynarodowej oraz nawiązanie współpracy pomiędzy LGD Perła Jury w Łazach a Lokalnymi Grupami Działania z terenu Litwy, a także   podniesienie kompetencji LGD Perła Jury w zakresie wykonywanych przez nią zadań, związanych z realizacją Lokalnej Strategii Rozwoju.</t>
  </si>
  <si>
    <t xml:space="preserve">Członkowie LGD Perła Jury, delegacje gminne, delegacja Powiatu Zawierciańskiego, przedstawicielki kół gospodyń wiejskich i stowarzyszeń działających na obszarach wiejskich. </t>
  </si>
  <si>
    <t>LGD „Perła Jury” w Łazach</t>
  </si>
  <si>
    <t>42-450 Łazy, ul. Jesionowa 1</t>
  </si>
  <si>
    <t>Inscenizacja bitwy pod Mełchowem</t>
  </si>
  <si>
    <t>Celem ogólnym operacji jest promocja zrównoważonego rozwoju obszarów wiejskich poprzez wzbogacenie wiedzy o swojej małej ojczyźnie  oraz aktywne uczestnictwo 
w inscenizacji Bitwy po Mełchowem, a także uzyskanie równowagi ekonomicznej, przyrodniczej i społecznej na obszarach wiejskich poprzez promocję zrównoważonego rozwoju tych obszarów.</t>
  </si>
  <si>
    <t xml:space="preserve">Impreza plenerowa </t>
  </si>
  <si>
    <t>Projekt adresowany jest do mieszkańców, dzieci, młodzieży z Gminy Lelów, ale też 
do turystów, pasjonatów historii, osób zainteresowanych zachowaniem i ochroną dziedzictwa kulturowego polskiej wsi. Zasięg imprezy jest dość szeroki, gdyż odbiorcami są nie tylko mieszkańcy gminy, ale również powiatu, województwa, a nawet kraju.</t>
  </si>
  <si>
    <t>Gmina Lelów</t>
  </si>
  <si>
    <t>42-235 Lelów, ul. Szczekocińska 18</t>
  </si>
  <si>
    <t>IV Jarmark nad Liswartą „Dobre, bo swojskie”
Książęce zaślubiny</t>
  </si>
  <si>
    <t>Podstawowym celem organizacji wydarzenia jest wewnętrzna i zewnętrzna promocja walorów turystyczno-rekreacyjnych gminy Lipie, promocja terenów wiejskich jako potencjalnych miejsc rozwoju przedsiębiorczości, propagowanie lokalnej historii, kultury i sztuki ludowej oraz popularyzacja lokalnych produktów kulinarnych, aktywizacja i integracja lokalnej społeczności poprzez zaangażowanie jej w życie społeczne i kulturalne gminy, wzmocnienie tożsamości lokalnej.</t>
  </si>
  <si>
    <t>impreza plenerowa- jarmark</t>
  </si>
  <si>
    <t>Impreza ogólnodostępna- przede wszystkim mieszkańcy województwa śląskiego, jak również osoby z innych rejonów krajów</t>
  </si>
  <si>
    <t>Gminny Ośrodek Kultury w Lipiu</t>
  </si>
  <si>
    <t>42-165 Lipie, ul. Częstochowska 95</t>
  </si>
  <si>
    <t>"Barwy kultury i mozaika tradycji – promocja zrównoważonego rozwoju w Gminie Świerklany"</t>
  </si>
  <si>
    <t xml:space="preserve">Głównym celem projektu jest promowanie włączenia społecznego, rozwoju gospodarczego oraz aktywizacja mieszkańców Gminy Świerklany i okolic. Zorganizowane warsztaty oraz spotkania będą okazją do zdobycia przez uczestników wiedzy, umiejętności oraz nabycia nowych kwalifikacji związanych z lokalnymi tradycjami. </t>
  </si>
  <si>
    <t xml:space="preserve">warsztaty malarskie wraz z wydaniem publikacji + impreza plenerowa + warsztaty kulinarne wraz z wydaniem publikacji </t>
  </si>
  <si>
    <t>W zależności od działania realizowanego w ramach projektu będą to m.in.: dzieci, młodzież, mieszkańcy gminy i okolic, przyjezdni goście</t>
  </si>
  <si>
    <t>Gminny Ośrodek Kultury i Rekreacji w Świerklanach</t>
  </si>
  <si>
    <t>44-266 Świerklany, ul. Strażacka 1</t>
  </si>
  <si>
    <t>Festiwal Kultury Polskiej i Żydowskiej „XIV Święto Ciulimu-Czulentu” Lelowskie Spotkanie Kultur</t>
  </si>
  <si>
    <t xml:space="preserve">Celem główny operacji jest przybliżeniem historii, zwyczajów i kultury żydowskiej, a także pokazanie jak przenikały się w przeszłości kultura polska i żydowska. Realizacja tego działania w znacznej mierze przyczyni się do rozwoju współpracy regionalnej, budowania szerszych relacji partnerskich ze społecznością lokalną oraz promowaniu tradycji, zwyczajów kultury polskiej i żydowskiej na obszarach wiejskich. </t>
  </si>
  <si>
    <t>Impreza ma obecnie zasięg ogólnokrajowy, a nawet międzynarodowy. W święcie uczestniczy zarówno społeczność gminy Lelów i gmin okolicznych, jak i znaczna liczba turystów przyjeżdżających na tę imprezę z całego kraju oraz z zagranicy</t>
  </si>
  <si>
    <t>Gminny Ośrodek Kultury (Lelów)</t>
  </si>
  <si>
    <t>42-235 Lelów, ul. Szczekocińska 31</t>
  </si>
  <si>
    <t>Festiwal Folkloru „Zza miedzy…”</t>
  </si>
  <si>
    <t xml:space="preserve">Celem operacji jest promocja zrównoważonego rozwoju obszarów wiejskich poprzez za-chowanie i promowanie lokalnego dziedzictwa kulturowego obszarów gminy Kłomnice, a także promowanie lokalnych produktów – kulinarnych i rękodzielniczych. </t>
  </si>
  <si>
    <t xml:space="preserve">Odbiorcami projektu będą przede wszystkim mieszkańcy Gminy Kłomnice. Ze względu na otwarty charakter przedsięwzięcia zapewne również mieszkańcy sąsiednich gmin. Projekt będzie zatem adresowany do wszystkich grup wiekowych – dzieci, młodzieży oraz dorosłych. </t>
  </si>
  <si>
    <t>Gminny Ośrodek Kultury w Kłomnicach</t>
  </si>
  <si>
    <t>42-270 Kłomnice, ul. Częstochowska 96</t>
  </si>
  <si>
    <t>Dożynki Jasnogórskie połączone z Jubileuszem 150-lecia Kół Gospodyń Wiejskich</t>
  </si>
  <si>
    <t xml:space="preserve">Głównym celem operacji jest zachowanie dziedzictwa kulturowego wsi, aktywizacja pań z kół gospodyń wiejskich oraz wzmocnienie potencjału społecznego na obszarze działania poszczególnych partnerów operacji. </t>
  </si>
  <si>
    <t>Ponieważ Dożynki Jasnogórskie są imprezą ogólnokrajową w przedsięwzięciu udział weźmie szeroko pojęte środowisko wiejskie i miejskie.-  m.in.. mieszkańcy województwa i innych rejonów kraju, rolnicy, przedsiębiorcy</t>
  </si>
  <si>
    <t>Regionalny Związek Rolników, Kółek i Organizacji Rolniczych w Częstochowie</t>
  </si>
  <si>
    <t>42-200 Częstochowa, ul. Focha 25/2</t>
  </si>
  <si>
    <t>Biuletyn „Wyniki 2015. Porejestrowe Doświadczalnictwo Odmianowe w Województwie Śląskim w roku 2015”, Broszura informacyjna „Lista Odmian Zalecanych do upraw w województwie śląskim na rok 2016”</t>
  </si>
  <si>
    <t>Głównym celem operacji jest dostarczenie informacji o plonowaniu odmian w woj. śląskim  oraz wskazanie producentom rolnym odmian najbardziej przystosowanych do warunków glebowo-klimatycznych woj. śląskiego.</t>
  </si>
  <si>
    <t xml:space="preserve">Wydanie publikacji  </t>
  </si>
  <si>
    <t>Producenci rolni, doradztwo rolnicze, firmy handlowo-nasienne, instytucje obsługujące sektor rolny w woj. śląskim</t>
  </si>
  <si>
    <t>COBORU SDOO Pawłowice</t>
  </si>
  <si>
    <t>44-180 Pawłowice, ul. Wiejska 25</t>
  </si>
  <si>
    <t>Spartakiada KGW „Jak się downi na dziedzinie bawióno”</t>
  </si>
  <si>
    <t>Głównym celem operacji jest prezentacja, zachowanie oraz ochrona tradycji i dziedzictwa kulturowego wsi, poprzez zaprezentowanie starodawnych tradycyjnych zabaw i konkurencji sportowych, rękodzieła, tradycyjnych potraw a także innego dorobku kulturowego KGW</t>
  </si>
  <si>
    <t>Spartakiada</t>
  </si>
  <si>
    <t>liczba spartakiad</t>
  </si>
  <si>
    <t>Uczestnikami operacji będą członkinie KGW oraz mieszkańcy Wisły, okolic i przyjezdni turyści</t>
  </si>
  <si>
    <t>Rejonowy Związek Rolników, Kółek i Organizacji Rolniczych w Bielsku-Białej</t>
  </si>
  <si>
    <t>43-300 Bielsko-Biała, ul. Sobieskiego 105</t>
  </si>
  <si>
    <t xml:space="preserve">„Fundusze unijne szansą rozwoju obszarów wiejskich” </t>
  </si>
  <si>
    <t xml:space="preserve">
1. Wzrost poziomu wiedzy mieszkańców Gminy Pilica o sposobie i możliwościach pozyskiwania środków unijnych na rozwój terenów wiejskich Gminy. 
2. Inspirowanie mieszkańców Gminy do sięgania po środki unijne służące rozwojowi obszarów wiejskich.
3. Wskazanie dobrych praktyk mających wpływ na rozwój obszarów wiejskich oraz ich promocję.
4. Informowanie mieszkańców Gminy Pilica o promowaniu funduszy europejskich wpływających na rozwój obszarów wiejskich.
</t>
  </si>
  <si>
    <t>Mieszkańcy Gminy Pilica tj.: rolnicy, osoby należące do  Stowarzyszeń i organizacji pozarządowych działających na terenie Gminy Pilica</t>
  </si>
  <si>
    <t>Gmina Pilica</t>
  </si>
  <si>
    <t>ul. Żarnowiecka 46a,                           42-436 Pilica</t>
  </si>
  <si>
    <t>„Rolnictwo ekologiczne szansą dla młodych rolników – organizacja seminarium i prezentacja przykładów dobrych praktyk w gospodarstwach”</t>
  </si>
  <si>
    <t>Głównym celem operacji jest upowszechnienie przykładów dobrych praktyk w zakresie produkcji i sprzedaży produktów żywnościowych wyprodukowanych metodami ekologicznymi poprzez zastosowanie rozwiązań innowacyjnych służących rozwojowi gospodarstw i kreowaniu nowych miejsc pracy na obszarach wiejskich.</t>
  </si>
  <si>
    <t>Seminarium połączone z wyjazdem studyjnym</t>
  </si>
  <si>
    <t xml:space="preserve">Młodzi rolnicy posiadający własne gospodarstwa lub współgospodarujący z rodzicami zamieszkujący tereny wiejskie województwa śląskiego. </t>
  </si>
  <si>
    <t>Zarząd Krajowy Zwiążku Młodzieży Wiejskiej /Zarząd Wojewódzki Związku Młodzieży Wiejskiej w Katowicach</t>
  </si>
  <si>
    <t>ul. Chmielna  6 lok. 6                            00-020 Warszawa/       ul. Dąbrowskiego 4/4;                                  40-032 Katowice</t>
  </si>
  <si>
    <t xml:space="preserve">Regionalne Spotkanie Liderów Odnowy Wsi z terenu województwa śląskiego 
pt. „WŁĄCZENIE SPOŁECZNE - AKTYWIZACJA OBYWATELSKA – ROZWÓJ WSI”
</t>
  </si>
  <si>
    <t>Wymiana doświadczeń między przedstawicielami gmin, sołtysami, liderami wiejskimi i sympatykami odnowy wsi z terenu województwa śląskiego w zakresie form aktywizowania mieszkańców wsi, w tym zwłaszcza osób młodych i starszych, ze szczególnym uwzględnieniem inicjatyw międzypokoleniowych</t>
  </si>
  <si>
    <t>Lokalni liderzy wiejscy, sołtysi, reprezentanci organizacji pozarządowych, przedstawiciele samorządu gminnego oraz środowiska zainteresowane rozwojem obszarów wiejskich województwa śląskiego</t>
  </si>
  <si>
    <t>Śląski Związek Gmin i Powiatów</t>
  </si>
  <si>
    <t>ul. Kościuszki 43/5,                                       40-048 Katowice</t>
  </si>
  <si>
    <t>IV Festiwal Żuru</t>
  </si>
  <si>
    <t>Festiwal, konkurs</t>
  </si>
  <si>
    <t>Mieszkańcy Gminy Pilchowice oraz społeczności terenów ościennych, zwłaszcza Koła Gospodyń Wiejskich, Stowarzyszenie „Pilchowiczanie Pilchowiczanom”, Stowarzyszenie Mieszkańców „Siedem”</t>
  </si>
  <si>
    <t>Gminny Ośrodek Kultury w Pilchowicach</t>
  </si>
  <si>
    <t>ul. Główna 50,                  44-144 Nieborowice</t>
  </si>
  <si>
    <t>Produkty regionalne i tradycyjne szansą rozwoju wsi województwa śląskiego- wyjazd studyjny do woj. małopolskiego</t>
  </si>
  <si>
    <t>Głównym celem operacji jest przeniesienie doświadczeń z woj.. Małopolskiego na teren obszarów wiejskich woj.. Śląskiego w zakresie identyfikacji, rejestracji, produktów tradycyjnych i regionalnych, w tym oznakowanych znakami unijnymi</t>
  </si>
  <si>
    <t>Rolnicy, osoby zajmujące się lokalnym przetwórstwem, członkinie kół gospodyń wiejskich i innych organizacji działających na rzecz rozwoju obszarów wiejskich, osoby zamieszkujące obszary wiejskie, doradcy rolni</t>
  </si>
  <si>
    <t>Śląski Ośrodek Doradztwa Rolniczego w Częstochowie</t>
  </si>
  <si>
    <t>ul. Ks. Kard. S. Wyszyńskiego 70/126,                      42-200 Częstochowa</t>
  </si>
  <si>
    <t>Wyjazd studyjny krajowy</t>
  </si>
  <si>
    <t>Przedmiotem operacji jest zorganiozwanie około 3 dniowego wyjazdu studyjnego do województwa kujawsko-pomorskiego, którego celem jest upowszechnienie dobrych praktyk z zakresu operacji zrealizowanych w ramach priorytetów PROW 2014-2020</t>
  </si>
  <si>
    <t>liczba wyjazdów/wizyt studyjnych</t>
  </si>
  <si>
    <t>Samorząd Województwa Ślaskiego</t>
  </si>
  <si>
    <t>ul. Ligonia 46/ 40-037 Katowice</t>
  </si>
  <si>
    <t>Wyjazd studyjny zagraniczny</t>
  </si>
  <si>
    <t>Przedmiotem operacji jest zorganiozwanie wyjazdu studyjnego do Rumunii, którego celem jest promocja współpracy w sektorze rolnym. Zakres tematyczny: gospodarstwa agrotursytczne, gospodarstwa edukacyjne, produkty regionalne, sprzedaż bezpośrednia</t>
  </si>
  <si>
    <t>Partnerzy KSOW, rolnicy, osoby prowadzące gospodarstwa edukacyjne/agroturystyczne, przedstawiciele instytucji działających na rzecz rozwoju obszarów wiejskich etc.</t>
  </si>
  <si>
    <t>Przedmiotem operacji jest zorganiozwanie na terenie województwa śląskiego dwudniowego forum m.in. dla sołtysów  z województwa ślaskiego oraz przedstawicieli instytucji działających na rzecz rozwoju obszarów wiejskich. Celem forum jest uzyskanie równowagi ekonomicznej, przyrodniczej i społecznej na obszarach wiejskich poprzez promocję zrównoważonego rozwoju obszarów wiejskich.</t>
  </si>
  <si>
    <t>Sołtysi z województwa śląskiego, przedstawiciele instytucji działających na rzecz rolnictwa, rozwoju obszarów wiejskich oraz Partnerzy KSOW</t>
  </si>
  <si>
    <t>Przedmiotem operacji jest udział Jednoski Regionalnej KSOW oraz Partnerów KSOW w targach , których celem jest promocja wszelkich form turystyki wiejskiej i agroturystyki, folkloru, produktu lokalnego etc.</t>
  </si>
  <si>
    <t>Jednostka Regionalna KSOW oraz Partnerzy KSOW w tym m.in. LGD z terenu województwa śląskiego.</t>
  </si>
  <si>
    <t xml:space="preserve">Biuletyny i broszury szansą podniesienia efektywności </t>
  </si>
  <si>
    <t>Publikacja ma na celu wprowadzenie innowacyjnościw produkcji roślinnej na terenach wiejskich, wzrost dochodowości gospodarstw i poprawa opłacalności produkcji roślinnej, dostarczenie informacji służbą doradczym oraz instytucjom obsługującym sektor rolny. Temat operacji: 4.2., 4.8, 4.13.</t>
  </si>
  <si>
    <t>Biuletyn/ Broszura</t>
  </si>
  <si>
    <t>1 500 sztuk/3 000 sztuk</t>
  </si>
  <si>
    <t>Producenci rolni, doradztwo rolnicze, firmy handlowo-nasienne, instytucje obsługujące sektor rony w woj. śląskim</t>
  </si>
  <si>
    <t>I , II, III</t>
  </si>
  <si>
    <t xml:space="preserve">COBORU Stacja Doświadczalna Oceny Omian  w Pawłowicach </t>
  </si>
  <si>
    <t>ul. Wiejska 25, 44-180 Toszek</t>
  </si>
  <si>
    <t>Jurajskie święto plonów – promocja kultury i turystyki</t>
  </si>
  <si>
    <t>Cel główny: promocja zrównoważonego rozwoju obszarów wiejskich.
Cele szczegółowe:
- zaangażowanie społeczności związanej z kulturą powiatu zawierciańskiego i częściowo powiatów, którzy zaprezentują swoje tradycje lokalne, 
- promocja lokalnej tradycji;
-  promocja lokalnej kultury i tradycji;
- promocja turystyczna obszarów wiejskich Jury oraz gminy Włodowice;
- Informowanie społeczeństwa o polityce rozwoju obszarów wiejskich i wsparciu finansowym z UE.
Tematy operacji: 4.5, 4.6, 4.9, 4.13</t>
  </si>
  <si>
    <t>Liczba wystawców/ liczna dni targowych/ szacowana liczba materiałów informacyjno - promocyjnych/ szacowana liczba odwiedzających</t>
  </si>
  <si>
    <t>ok. 8 wystawców/ 1 dzień/ ok. 300 sztuk informatorów i innych materiałów promujących/ 800 osób</t>
  </si>
  <si>
    <t>Rolnicy, mieszkańcy województwa śląskiego, mieszkańcy Gminy Włodowice i gmin ościennych, Koła Gospodyń Wiejskich, turyści, przedstawiciele instytucji rolniczych oraz działających na rzecz rolnictwa, przedstawiciele samorządów gminnych obszaru jury i województwa</t>
  </si>
  <si>
    <t xml:space="preserve">Powiat Zawierciański  </t>
  </si>
  <si>
    <t>ul.  Sienkiewicza 34, 42-400 Zawiercie</t>
  </si>
  <si>
    <t xml:space="preserve">Wpływ funduszy unijnych na rozwój obszarów wiejskich </t>
  </si>
  <si>
    <t>Cele operacji: 1. pokazanie wpływu korzystania ze środków unijnych na rozwój obszarów wiejskich;
2. podniesienie poziomu wiedzy mieszkańców Gminy Pilica na temat sposobu i możliwościach pozyskiwania środków unijnych na rozwój obszarów wiejskich oraz szansach i zagrożeniach z tym związanych;
3. inspirowanie mieszkańców Gminy do sięgania po środki unijne służące rozwojowi terenów wiejskich Gminy – zainspirowanych do sięgania po środki unijne będą 42 osoby podczas dwudniowego szkolenia;
4. podnoszenie jakości życia na obszarach wiejskich poprzez korzystanie ze środków unijnych;
5.  wskazanie dobrych praktyk mających wpływ na rozwój obszarów wiejskich oraz ich promocję.
Temat operacji: 4.2.</t>
  </si>
  <si>
    <t>Liczba szkoleń/ Liczba uczestników/ W tym: Liczba przedstawicieli LGD</t>
  </si>
  <si>
    <t>1 szkolenie/42 uczestników/4 uczestników LGD</t>
  </si>
  <si>
    <t>Mieszkańcy Gminy Pilica tj: rolnicy, osoby należące do stowarzyszeń i organizacji pozarządowych działających na terenie Gminy Pilica</t>
  </si>
  <si>
    <t xml:space="preserve">Gmina Pilica  </t>
  </si>
  <si>
    <t xml:space="preserve"> ul. Żarnowiecka 46a, 42-436 Pilica</t>
  </si>
  <si>
    <t>Rolniczy handel detaliczny szansą dla małych gospodarstw rolniczych</t>
  </si>
  <si>
    <t>Celem realizowanej operacji będzie możliwość zapoznania się z aspektami prawnymi, wymaganiami weterynaryjnymi, sanitarnymi oraz prawem podatkowym w zakresie rolniczego handlu detalicznego, wprowadzonego Ustawą z dnia 16 listopada 2016 roku o zmianie niektórych ustaw w celu ułatwienia sprzedaży żywności przez rolników (Dz. U. poz. 1961). Tematy operacji: 4.1, 4.3, 4.7, 4.9, 4.13.</t>
  </si>
  <si>
    <t>Liczba konferencji/ Liczba uczestników/ w tym: Liczba przedstawicieli LGD/ w tym: Liczba doradców</t>
  </si>
  <si>
    <t>1 dwudniowa konferencja/ 200 uczetsników/ 10 przedstawicieli LGD/ 17 doradców</t>
  </si>
  <si>
    <t>Rolnicy, właściciele małych gospodarstw rolnych położonych na terenie województwa śląskiego.</t>
  </si>
  <si>
    <t>I,II,III,IV</t>
  </si>
  <si>
    <t xml:space="preserve">Śląska Izba Rolnicza     </t>
  </si>
  <si>
    <t>ul. Jesionowa 9A, 40-159 Katowice</t>
  </si>
  <si>
    <t>Wyjazd studyjny na Łotwę i Estonię</t>
  </si>
  <si>
    <t>Cel główny: nawiązanie międzynarodowej współpracy partnerskiej  z lokalnymi grupami działania z Łotwy i Estonii oraz współpracy międzyterytorialnej z lokalną grupą działania na Mazurach - w celu stworzenia sieci kontaktów dla Lokalnej Grupy Działania Perła Jury w Łazach. Temat operacji: 4.1, 4.2, 4.7, 4.9, 4.11, 4.13</t>
  </si>
  <si>
    <t>Liczba wyjazdów studyjnych/ Liczba uczestników/ w tym: Liczba przedstawicieli LGD</t>
  </si>
  <si>
    <t>1 wyjazd studyjny/ 50 uczestników/ 30 przedstawicieli LGD</t>
  </si>
  <si>
    <t>Przedstawiciele LGD Perła Jury i LGD Zielony Wierzchołek Śląska (wśród tych osób będą Przedstawiciele sektora prywatnego i organizacji pozarządowych); przedstawiciele samorządów (partnerzy projektu)</t>
  </si>
  <si>
    <t>III,IV</t>
  </si>
  <si>
    <t>Lokalna Grupa Działania „Perła Jury” w Łazach</t>
  </si>
  <si>
    <t>ul. Jesionowa 1, 42-450 Łazy</t>
  </si>
  <si>
    <t>15-lecie odnowy wsi w wjewództwie śląskim - doświadczenia i prespektywy</t>
  </si>
  <si>
    <t>Głównym celem kongresu będzie promocja odnowy wsi jako idei i metody rozwoju obszarów wiejskich. Kongres stanie się okazją do inspirowania oraz zachęcania przedstawicieli społeczności lokalnych tj. sołtysów, liderów wiejskich i sympatyków odnowy wsi, a także przedstawicieli gmin i organizacji obywatelskich z terenu województwa śląskiego do aktywizacji mieszkańców na rzecz realizowania oddolnych inicjatyw na rzecz rozwoju ich miejscowości w oparciu o prezentowane projekty i przedsięwzięcia, które zrealizowane zostały na przestrzeni ostatnich 15-tu lat w ramach odnowy wsi.  Tematy operacji: 4.1, 4.8, 4.9, 4.12.</t>
  </si>
  <si>
    <t>Kongres</t>
  </si>
  <si>
    <t>Liczba kongresów/ Liczba uczestników/ w tym: przedstawicieli LGD</t>
  </si>
  <si>
    <t>1 kongres/ 60 uczestników/ 5 przedstawicieli LGD</t>
  </si>
  <si>
    <t>Lokalni liderzy wiejscy, sołtysi, reprezentanci organizacji obywatelskich działających na obszarach wiejskich, przedstawiciele LGD z województwa śląskiego, a także przedstawiciele samorządu gminnego oraz środowiska zainteresowane rozwojem obszarów wiejskich terenu województwa śląskiego</t>
  </si>
  <si>
    <t xml:space="preserve">Śląski Związek Gmin i Powiatów   </t>
  </si>
  <si>
    <t>ul. Kościuszki 43/5, 40-048 Katowice</t>
  </si>
  <si>
    <t>Samorządowe know-how w zakresie wspierania rozowju obszarów wiejskich - wyjazd studyjny</t>
  </si>
  <si>
    <t>Głównym celem wyjazdu będzie wymiana wiedzy i doświadczeń samorządowych dot. rozwoju lokalnego na obszarach wiejskich. Tematy operacji: 4.1, 4.7, 4.9, 4.11, 4.13</t>
  </si>
  <si>
    <t>Liczba wyjazdów studyjnych/ Liczba uczestników</t>
  </si>
  <si>
    <t>1 wyjazd/ 25 uczestników</t>
  </si>
  <si>
    <t>Przedstawiciele samorządów lokalnych, tj. gmin i powiatów z terenu województwa śląskiego, osoby reprezentujące lidera i partnerów oraz ekspert ds. rozwoju obszarów wiejskich</t>
  </si>
  <si>
    <t>Być przedsiębiorczym na śląskiej wsi</t>
  </si>
  <si>
    <t xml:space="preserve">Celem zorganizowanej konferencji połączonej z wizytami studyjnymi jest rozwój obszarów wiejskich poprzez pozyskanie informacji i wiedzy przez 50 mieszkańców województwa śląskiego nt. możliwych aktywności i działań podnoszących jakość życia na obszarach wiejskich, przyczyniających się do ich rozwoju, pokazanie możliwości wsparcia finansowego, wymiana doświadczeń, pokazanie dobrych praktyk i tradycji regionu, aktywizacja mieszkańców gminy Strumień pod kątem społecznym, kulturowym  i turystycznym. Tematy operacji: 4.1, 4.8, 4.9, 4.12 </t>
  </si>
  <si>
    <t>Wyjazd studyjny, konferencja, materiał drukowany, reportaż fotograficzny</t>
  </si>
  <si>
    <t>1. Liczba wyjazdów studyjnych/ liczba uczestników wyjazdu/ w tym przedstawicieli LGD/ w tym: liczba doradców. 2. Liczba konferencji/ Liczba uczestników/ w tym: liczba przedstawicieli LGD/ w tym: liczba doradców 3. Nakład 4. Wskaźnik produktu - Ilość reportaży fotograficznych</t>
  </si>
  <si>
    <t>1. 1 wyjazd studyjny/ 50 osób/ 2 przedstawicieli LGD wyjazdu/ 6 doradców podczas wyjazdu 2. 1 konferencja/ 50 uczestników/ 2 przedstawicieli LGD/ 4 doradców 3. 1 500 sztuk folderów 4. 1 reportaż fotograficzny</t>
  </si>
  <si>
    <t>Mieszkańcy obszarów wiejskich województwa śląskiego- przedstawiciele organizacji pozarządowych, lokalni liderzy, osoby zajmujące się przedsiębiorczością na wsi</t>
  </si>
  <si>
    <t xml:space="preserve">Gmina Strumień    </t>
  </si>
  <si>
    <t>ul. Rynek 4, 43-246 Strumień</t>
  </si>
  <si>
    <t>Babcia gotuje wnuczka smakuje - festiwal kuchni</t>
  </si>
  <si>
    <t>Głównym celem projektu jest promocja zrównoważonego rozwoju obszarów wiejskich, podniesienie jakości życia na wsi oraz poziomu aktywności wielopokoleniowej społecznej wiejskiej w gminie Dąbrowa Zielona poprzez organizację festiwalu kuchni, wystawę lokalnych producentów rolnych oraz stoisk informacyjno – promocyjnych. Tematy operacji: 4.1, 4.5, 5.6, 4.9, 4.10, 4.12.</t>
  </si>
  <si>
    <t>Impreza plenerowa, stoisko informacyjno-promocyjne, konkurs</t>
  </si>
  <si>
    <t>1. Liczba wystawców/ Liczba dni targowych/ Szacowana liczba materiałów informacyjno-promocyjnych/ Szacowana liczba odwiedzających 2. Powierzchnia wystawiennicza/ Liczba odwiedzających stoisko 3. Liczba konkursów/ Liczba uczestników/ Liczba laureatów</t>
  </si>
  <si>
    <t>1. 3 wystawców/ 1 dzień/ 1 e-1ydanie/ 990 osób 2. 57 m2/ 990 osób odwiedzających 3. 2 konkursy/ 8 zespołów/ 6 laureatów</t>
  </si>
  <si>
    <t>Uczestnicy festiwalu, którzy pochodzą z terenów wiejskich – w dużej mierze z terenu Gminy Dąbrowa Zielona</t>
  </si>
  <si>
    <t xml:space="preserve">Gmina Dąbrowa Zielona   </t>
  </si>
  <si>
    <t>ul. Plac Kościuszki 31, 42-265 Dąbrowa Zielona</t>
  </si>
  <si>
    <t>Mieszkańcy aktywnie w lokalnej inicjatywie. Dożynki gminne</t>
  </si>
  <si>
    <t xml:space="preserve">Cel główny: włączenie mieszkańców gminy do realizacji lokalnego projektu
Cele szczegółowe:  pobudzenie 10 lokalnych organizacji i podmiotów życia społecznego do współpracy poprzez wspólną organizację konkursu i imprezy plenerowej, zwiększenie zaangażowania grupy około 20 seniorów i młodzieży (do 10 osób) poprzez włączenie w realizację lokalnego projektu, wspólna organizacja propozycji spędzenia wolnego czasu, kultywowanie wiejskich tradycji poprzez dożynki i konkurs wieńców dożynkowych przez mieszkańców gminy.  Tematy operacji: 4.1.
</t>
  </si>
  <si>
    <t>1. Liczba wystawców/ Liczba dni targowych/ Szacowana liczba materiałów informacyjno-promocyjnych/ Szacowana liczba odwiedzających 2. Liczba konkursów/ Liczba uczestników/ Liczba laureatów</t>
  </si>
  <si>
    <t>1. 3 gminne KGW/ 1 dzień/  30 sztuk plakatów/900 uczestników 2. 1 konkurs/ 10 osób/ 3 nagrodzone zespoły/osoby</t>
  </si>
  <si>
    <t>Mieszkańcy Gminy Chybie</t>
  </si>
  <si>
    <t>I, II, III, IV</t>
  </si>
  <si>
    <t xml:space="preserve">Gminny Ośrodek Kultury  </t>
  </si>
  <si>
    <t>ul. Bielska 51, 43-520 Chybie</t>
  </si>
  <si>
    <t>Koła Gospodyń Wiejskich Powiatu Kłobuckiego</t>
  </si>
  <si>
    <t>Celem operacji jest wydanie publikacji, która ma za zadanie wzbudzić entuzjazm wśród młodych ludzi dla przejawów takich aktywności, jak działalność kół gospodyń wiejskich. Periodyk ma uświadomić młodym mieszkańcom powiatu kłobuckiego, że kgw, to nie tylko cykliczne spotkania starszych osób, ale przede wszystkim kgw bronią praw, reprezentują interesy i działają na rzecz poprawy sytuacji społeczno - zawodowej kobiet wiejskich oraz ich rodzin. Tematy operacji: 4.7, 4.9, 4.13.</t>
  </si>
  <si>
    <t>Nakład</t>
  </si>
  <si>
    <t>2 000 egzemplarzy</t>
  </si>
  <si>
    <t>Dzieci i młodzież w wieku szkolnym, oraz osoby dorosłe zamieszkałe na terenach wiejskich powiatu kłobuckiego.</t>
  </si>
  <si>
    <t xml:space="preserve">Powiat Kłobucki  </t>
  </si>
  <si>
    <t>ul. Rynek im. Jana Pawła II 13,                    42-100 Kłobuck</t>
  </si>
  <si>
    <t>Uprawa trufli - przedsiębiorczość i zrównoważony rozwój obszarów wiejskich jury krakowsko-częstochowskiej</t>
  </si>
  <si>
    <t>Celem projektu jest wymiana doświadczeń oraz wiedzy know-how z zakresu innowacyjnej uprawy trufli pomiędzy 20 młodymi mieszkańcami wsi z Polski (jury krakowsko-częstochowskiej) i Włoch. Celami szczegółowymi są:
- promowanie i rozwój przedsiębiorczości na obszarach wiejskich, ze szczególnym uwzględnieniem uprawy trufli, przykłady dobrych praktyk we Włoszech,
- poznanie innowacyjnych i nowych technologii uprawy trufli oraz roli nauki w transferze wiedzy i innowacji,
- przedstawienie przykładów dywersyfikacji obszarów wiejskich, ze szczególnym uprawy trufli oraz włoskiej „Szkoły trufli” jako działania wspólnego na obszarach wiejskich.
Tematy operacji: 4.1, 4.2, 4.3, 4.5, 4.6, 4.7, 4.8, 4.9, 4.11, 4.13.</t>
  </si>
  <si>
    <t>Liczba wyjazdów studyjnych/ Liczba uczestników/ w tym: liczba przedstawicieli LGD/ w tym: liczba doradców</t>
  </si>
  <si>
    <t>1 wyjazd/ 20 uczestników/ 2 przedstawicieli LGD/ 2 doradców</t>
  </si>
  <si>
    <t>Młodzi mieszkańcy wsi, rolnicy, urzędnicy, społecznicy, przedsiębiorcy.</t>
  </si>
  <si>
    <t xml:space="preserve">Częstochowskie Stowarzyszenie Rozwoju Małej Przedsiębiorczości </t>
  </si>
  <si>
    <t>ul. Wyszyńskiego 70/126,                    42-200 Częstochowa</t>
  </si>
  <si>
    <t xml:space="preserve">Festiwal kultury Polskiej i Żydwoskiej "XV Świeto Ciulimu-Czulentu" </t>
  </si>
  <si>
    <t>Celem operacji jest jest promocja zrównoważonego rozwoju obszarów wiejskich poprzez przybliżenie mieszkańcom i osobom przyjeżdżającym historii, zwyczajów i kultury żydowskiej, a także ukazaniem tego, jak w przeszłości przenikały się kultury polska i żydowska. Tematy operacji: 4.1, 4.9.</t>
  </si>
  <si>
    <t>Liczba wystawców/ Liczba dni targowych/ Szacowana liczba materiałów informacyjno-promocyjnych/ Szacowana liczba odwiedzających</t>
  </si>
  <si>
    <t xml:space="preserve">ok. 60 stoisk wystawienniczych/  3 dni/ Zaproszenia 500 szt., Plakat 200 szt., Afisz 300 szt., Plakietka festiwalowa 300 szt., 4 banery informujące o festiwalu/ 12 000 osób
</t>
  </si>
  <si>
    <t>Mieszkańcy Gminy Lelów i gmin okolicznych, turyści</t>
  </si>
  <si>
    <t xml:space="preserve">Gminny Ośrodek Kultury        </t>
  </si>
  <si>
    <t>ul. Szczekocińska 31, 42-235 Lelów</t>
  </si>
  <si>
    <t>XXII Gliwicki Kiermasz Żywności Ekologicznej i Tradycyjnej - Natura, zdrowie, kultura</t>
  </si>
  <si>
    <t>Celem głównym realizacji operacji jest skrócenie łańcucha dostaw żywności poprzez organizację XXI Gliwickiego Kiermaszu Żywności Ekologicznej i Tradycyjnej. Dzięki organizacji targów, ok. 50 wystawców jest zmotywowanych do budowania bezpośrednich kontaktów z konsumentami, a także mogą promować i sprzedawać swoje produkty oraz budować sieć odbiorców (konsumenci indywidualni, właściciele sklepów, restauracji a także przetwórcy), skracając przy tym łańcuch dostaw, co pozytywnie wpływa na rentowność gospodarstwa i dostępność żywności ekologicznej dla konsumentów w ciągu roku. Również konsumenci  mają możliwość poznania czym jest żywność ekologiczna i tradycyjna, a także poznać tradycje wsi z różnych części Polski.  Tematy operacji: 4.3.</t>
  </si>
  <si>
    <t>50 wystawców/ 1 dzień/ 5 000 ulotek/ 2 000 uczestników</t>
  </si>
  <si>
    <t xml:space="preserve">Rolnicy i przetwórcy </t>
  </si>
  <si>
    <t xml:space="preserve">Polski Klub Ekologiczny w Krakowie Koło Miejskie w Gliwicach   </t>
  </si>
  <si>
    <t xml:space="preserve"> ul. Ziemowita 1 lok. III p., 44-100 Gliwice</t>
  </si>
  <si>
    <t>Akademickie Forum Zrównoważonego Rozwoju Obszarów Wiejskich</t>
  </si>
  <si>
    <t>Głównym celem realizacji zadania jest upowszechnienie wiedzy w zakresie zrównoważonej polityki rozwoju obszarów wiejskich, metod produkcji rolniczej przyjaznej środowisku, wybranych form przedsiębiorczości oraz wsparcia finansowego ukierunkowanego na innowacje i odnawialne źródła energii na obszarach wiejskich.
Celami szczegółowymi zadania są:
- Promocja umiarkowanego wykorzystywania zasobów środowiska naturalnego przez mieszkańców obszarów wiejskich 
- Zwiększenie rentowności gospodarstw i konkurencyjności rolnictwa oraz promowanie innowacji w gospodarstwach.
- Promocja wsi jako miejsca przyjaznego do życia, wypoczynku i rozwoju zawodowego.
Tematy operacji: 4.2, 4.3, 4.4, 4.5, 4.6, 4.7, 4.8, 4.9.</t>
  </si>
  <si>
    <t>1 wyjazd/ 40 uczestników</t>
  </si>
  <si>
    <t>Młodzi rolnicy, domownicy rolników lub młodzi mieszkańcy obszarów wiejskich zamieszkujący tereny wiejskie województwa śląskieg</t>
  </si>
  <si>
    <t>Wędrówka Sandromierskim Szlakiem Jabłkowym - wyjazd studyjny do województwa świętokrzyskiego</t>
  </si>
  <si>
    <t>Głównym celem realizacji zadania jest upowszechnienie innowacji w dziedzinie turystyki wiejskiej oraz przykładów podnoszenia jakości życia na obszarach wiejskich poprzez kultywowanie dziedzictwa kulturowego i promocję produktu lokalnego. Celami szczegółowymi zadania są:
-  Promocja wsi wśród beneficjentów zadania jako miejsca przyjaznego do życia, wypoczynku i rozwoju zawodowego poprzez przedstawienie atrakcyjnych form urozmaicenia oferty turystycznej wpływającej na rozwój obszarów wiejskich.
- Promowanie wśród uczestników wyjazdu studyjnego wykorzystania funduszy europejskich w celu rozwoju turystyki na obszarach wiejskich sprzyjającej tworzeniu nowych miejsc pracy oraz aktywizacji społeczności lokalnej.
 Temat operacji: 4.2, 4.5, 4.7, 4.8, 4.9, 4.13</t>
  </si>
  <si>
    <t>Liczba wyjazdów studyjnych/ Liczba uczestników/ w tym: liczba przedstawicieli LGD</t>
  </si>
  <si>
    <t>1 wyjazd/ 30 uczestników/ 2 przedstawicieli LGD</t>
  </si>
  <si>
    <t xml:space="preserve">Młodzi rolnicy, sadownicy, młodzi liderzy społeczności lokalnych oraz członkowie organizacji pozarządowych i grup nieformalnych województwa śląskiego </t>
  </si>
  <si>
    <t xml:space="preserve"> ul. Chmielna 6/6, 00-020 Warszawa</t>
  </si>
  <si>
    <t>III, IV, VI</t>
  </si>
  <si>
    <t>Promocja szeroko rozumianego rolnictwa i obszarów wiejskich podczas imprez o charakterze regionalnym, krajowym i międzynarodowym</t>
  </si>
  <si>
    <t>promocja walorów i osiągnięć pomorskiej wsi, pomorskiego rolnictwa oraz ich atrakcyjności pod względem turystycznym i kulturowym; popularyzacja tradycji, obrzędów i zwyczajów ludowych regionu pomorskiego, promocja różnorodności kulinarnej, w tym m.in. produktów lokalnych i tradycyjnych, promocja rozwoju przedsiębiorczości, ekologicznego stylu życia, innowacyjnych działań na rzecz rozwoju obszarów wiejskich</t>
  </si>
  <si>
    <t>W ramach niniejszej operacji sfinansowane zostaną działania związane z  organizacją/udziałem przedsięwzięć promujących województwo pomorskie m.in. na targach, wystawach, ekspozycjach,  w tym organizację Święto Produktu Tradycyjnego</t>
  </si>
  <si>
    <t xml:space="preserve">mieszkańcy województwa, turyści; koła gospodyń wiejskich z województwa pomorskiego, pomorscy twórcy ludowi, producenci lokalnych wyrobów żywnościowych w tym produktów tradycyjnych, przedstawiciele firm gastronomicznych, lokalni przedsiębiorcy </t>
  </si>
  <si>
    <t>Urząd Marszałkowski Województwa Pomorskiego</t>
  </si>
  <si>
    <t>ul. Okopowa 21/27, 80-810 Gdańsk</t>
  </si>
  <si>
    <t>Organizacja przedsięwzięć promujących fundusze unijne, agroturystykę, turystykę wiejską, produkt tradycyjny, lokalny, żywność wysokiej jakości, działania ekologiczne, zdrowy styl życia</t>
  </si>
  <si>
    <t>identyfikacja i szerzenie dobrych praktyk w zakresie wytwarzania lokalnych produktów rolno-spożywczych; identyfikacja i szerzenie dobrych praktyk w zakresie wytwarzania lokalnych produktów rolno-spożywczych; rozpowszechnianie i wymiana wiedzy; zwiększenie zainteresowania produktami lokalnymi/turystyka wiejską/produktami ekologicznymi wśród konsumentów, a co za tym idzie wzrost ich sprzedaży; zachęcanie mieszkańców obszarów wiejskich, zwłaszcza tych o niekorzystnych warunkach gospodarowania, do poszukiwania alternatywnych źródeł dochodu</t>
  </si>
  <si>
    <t xml:space="preserve">Liczba konkursów          </t>
  </si>
  <si>
    <t>m.in.: beneficjenci funduszy unijnych, rolnicy, właściciele gospodarstw agroturystycznych, producenci żywności tradycyjnej, wysokiej jakości</t>
  </si>
  <si>
    <t xml:space="preserve">Liczba wydarzeń informacyjno-promocyjnych              </t>
  </si>
  <si>
    <t>Realizacja badań naukowych dot. Porejestrowego Doświadczalnictwa Odmianowego i Rolniczego</t>
  </si>
  <si>
    <t xml:space="preserve">stworzenie listy zalecanych do uprawy odmian roślin na obszarze województwa, a przez to uzyskanie obiektywnej informacji o wartości gospodarczej odmian roślin uprawnych oraz ich reakcji na warunki siedliskowe i elementy agrotechniki; poprawa efektywności gospodarowania rolników i wzrostu plonu poprzez właściwy dobór odmian do warunków glebowo-klimatycznych województwa pomorskiego; wdrażanie postępu odmianowego do rolnictwa oraz potrzeba dobrej praktyki rolniczej </t>
  </si>
  <si>
    <t>Badania naukowe: Porejestrowe Doświadczalnictwo Odmianowe i Rolnicze</t>
  </si>
  <si>
    <t xml:space="preserve">Liczba badań  ewaluacyjnych, analitycznych, ekspertyz, prac rozwojowych                                                   </t>
  </si>
  <si>
    <t xml:space="preserve"> rolnicy, instytucje państwowe związane z rolnictwem, przedsiębiorcy zajmujący się branżą rolniczą</t>
  </si>
  <si>
    <t>Integracja działań na rzecz rozwoju obszarów wiejskich Pomorza</t>
  </si>
  <si>
    <t>pobudzenie współpracy podmiotów uczestniczących w rozwoju obszarów wiejskich w województwie pomorskim, a tym samym przyśpieszenie proinnowacyjnego rozwoju tych terenów</t>
  </si>
  <si>
    <t>badania fokusowe, publikacja folderów informacyjno-promocyjnych, warsztaty, elektroniczna platforma wymiany informacji i wiedzy</t>
  </si>
  <si>
    <t>przedstawiciele podmiotów uczestniczących w rozwoju obszarów wiejskich województwa pomorskiego, uczelni wyższych, instytucji naukowo-badawczych, rolniczych, małych i średnich przedsiębiorstw, organizacji pozarządowych i jednostek samorządu terytorialnego</t>
  </si>
  <si>
    <t>Pomorski Ośrodek Doradztwa Rolniczego w Lubaniu</t>
  </si>
  <si>
    <t>ul. Tadeusza Maderskiego 3 Lubań, 83-422 Nowy Barkoczyn</t>
  </si>
  <si>
    <t xml:space="preserve">Liczba uczestników szkoleń, warsztatów </t>
  </si>
  <si>
    <t>Liczba wydanych broszur, artykułów, publikacji, itp.</t>
  </si>
  <si>
    <t>Jakość i specjalizacja oferty warunkiem rozwoju gospodarstw agroturystycznych oraz rozwoju turystyki wiejskiej województwa pomorskiego</t>
  </si>
  <si>
    <t>podniesienie jakości usług w turystyce wiejskiej; zwiększenie ruchu turystycznego na pomorskiej wsi dzięki efektywnemu i zrównoważonemu wykorzystaniu potencjału turystycznego obszarów wiejskich</t>
  </si>
  <si>
    <t>cykl szkoleń, wyjazd studyjny</t>
  </si>
  <si>
    <t>usługodawcy wiejskiej bazy noclegowej, potencjalni usługodawcy</t>
  </si>
  <si>
    <t>Gdańskie Stowarzyszenie Agroturyzmu</t>
  </si>
  <si>
    <t>ul. Trakt Św. Wojciecha 293,           80-001 Gdańsk</t>
  </si>
  <si>
    <t>XIII Turniej Kół Gospodyń Wiejskich Województwa Pomorskiego</t>
  </si>
  <si>
    <t>promocja działalności pomorskich kół gospodyń wiejskich</t>
  </si>
  <si>
    <t xml:space="preserve">Liczba konkursów                        </t>
  </si>
  <si>
    <t xml:space="preserve">koła gospodyń wiejskich </t>
  </si>
  <si>
    <t>Pomorski Ośrodek Doradztwa Rolniczego w Gdańsku</t>
  </si>
  <si>
    <t>Trakt Św. Wojciecha 293, 80-001 Gdańsk</t>
  </si>
  <si>
    <t>Liczba uczestników konkursów</t>
  </si>
  <si>
    <t>I,IV</t>
  </si>
  <si>
    <t>Rekreacja i edukacja przyrodnicza na kaszubskiej wsi</t>
  </si>
  <si>
    <t>promocja walorów turystyki wiejskiej powiatu kościerskiego ze szczególnym uwzględnieniem rekreacji i edukacji przyrodniczej oraz lokalnych produktów wytwarzanych na bazie naturalnych składników</t>
  </si>
  <si>
    <t>udział w targach, wydanie publikacji, wystawy tematyczne</t>
  </si>
  <si>
    <t>lokalni mieszkańcy, turyści, właściciele gospodarstw agroturystycznych</t>
  </si>
  <si>
    <t>Lokalna Organizacja Turystyczna "Serce Kaszub"</t>
  </si>
  <si>
    <t>ul. Świętojańska 5E, 83-400 Kościerzyna</t>
  </si>
  <si>
    <t>Liczba uczestników  konferencji, spotkań, seminariów</t>
  </si>
  <si>
    <t>SOS - Społeczna Odpowiedzialność Samorządów</t>
  </si>
  <si>
    <t>wzrost jakości życia mieszkańców gmin wiejskich województwa pomorskiego poprzez ułatwienie dostępu do informacji oraz dostępu do wymiany wiedzy i doświadczeń pomiędzy podmiotami uczestniczącymi w rozwoju obszarów wiejskich</t>
  </si>
  <si>
    <t>cykl seminariów</t>
  </si>
  <si>
    <t>przedstawiciele samorządu terytorialnego mający kluczowe znaczenie w podejmowaniu decyzji na jakość życia mieszkańców województwa pomorskiego</t>
  </si>
  <si>
    <t>Związek Gmin Pomorskich</t>
  </si>
  <si>
    <t>Okopowa 21/27, 80-810 Gdańsk</t>
  </si>
  <si>
    <t>Aktywne sołectwa na start</t>
  </si>
  <si>
    <t>podniesienie wiedzy, umiejętności , motywacji i kompetencji lokalnych liderów  wiejskich w zakresie działań oddolnych w celu poprawy jakości życia mieszkańców wsi</t>
  </si>
  <si>
    <t>lokalni liderzy wiejscy</t>
  </si>
  <si>
    <t>Stowarzyszenie "Na rzecz Rozwoju Miasta i Gminy Debrzno"</t>
  </si>
  <si>
    <t>ul. Ogrodowa 26 , 77-310 Debrzno</t>
  </si>
  <si>
    <t>Wyjazd studyjno-szkoleniowy "Dobre praktyki współpracy na rzecz wiejskiego produktu turystycznego na przykładzie województwa małopolskiego"</t>
  </si>
  <si>
    <t xml:space="preserve">zapoznanie z różnymi formami przedsiębiorczości na terenach wiejskich  z uwzględnieniem szlaków tradycji, kultury i zwyczajów, zdrowia, wypoczynku, edukacji, warsztatów rzemieślniczych </t>
  </si>
  <si>
    <t>Liczba wyjazdów/wizyt studyjnych/ wymian eksperckich</t>
  </si>
  <si>
    <t>lokalni liderzy zaangażowani we wdrażanie lokalnych strategii rozwoju</t>
  </si>
  <si>
    <t>Pomorska Sieć Leader</t>
  </si>
  <si>
    <t>Krzynia 16, 76-248 Dębnica Kaszubska</t>
  </si>
  <si>
    <t>Liczba uczestników wyjazdów/wizyt studyjnych/ wymian eksperckich</t>
  </si>
  <si>
    <t>Słupskie Pokopki 2016</t>
  </si>
  <si>
    <t>promocja wykorzystania produktów rolnych pochodzących od lokalnych producentów</t>
  </si>
  <si>
    <t>producenci rolni, mieszkańcy, turyści</t>
  </si>
  <si>
    <t>Centrum Edukacji i Kultury w Damnicy</t>
  </si>
  <si>
    <t>ul. Witosa 13,             76-231 Damnica</t>
  </si>
  <si>
    <t>Organizacja tradycyjnych warsztatów kulinarnych - stworzenie lokalnej bazy żuławskich produktów tradycyjnych jako elementu Listy Produktów Tradycyjnych Województwa Pomorskiego</t>
  </si>
  <si>
    <t xml:space="preserve">identyfikacja lokalnych produktów tradycyjnych </t>
  </si>
  <si>
    <t>prelekcja, warsztaty, wydanie publikacji</t>
  </si>
  <si>
    <t>organizacje pozarządowe, koła gospodyń wiejskich</t>
  </si>
  <si>
    <t>Żuławski Ośrodek Kultury i Sportu w Cedrach Wielkich</t>
  </si>
  <si>
    <t>ul. Osadników Wojskowych 41,       83-020 Cedry Wielkie</t>
  </si>
  <si>
    <t>Liczba uczestników szkoleń , warsztatów</t>
  </si>
  <si>
    <t>Liczba wydanych broszur, artykułów, publikacji</t>
  </si>
  <si>
    <t>Konferencja agroturystyczna połączona z konkursem na najlepsze gospodarstwo agroturystyczne</t>
  </si>
  <si>
    <t>aktywizacja mieszkańców wsi na rzecz podejmowania inicjatyw w zakresie rozwoju obszarów wiejskich, w tym kreowania miejsc pracy na terenach wiejskich</t>
  </si>
  <si>
    <t xml:space="preserve">Liczba konferencji, spotkań, seminariów                                        </t>
  </si>
  <si>
    <t>rolnicy, mieszkańcy województwa pomorskiego - potencjalni zainteresowani rozwojem i organizacją działalności agroturystycznej, członkowie lokalnych stowarzyszeń turystyki wiejskiej</t>
  </si>
  <si>
    <t>ul.Tadeusza Maderskiego 3, Lubań, 83-422 Nowy Barkoczyn</t>
  </si>
  <si>
    <t>I,II,III</t>
  </si>
  <si>
    <t>Pomorska Wojewódzka Wystawa Zwierząt Hodowlanych - wystawa koni, owiec pokaz królików, gołębi, drobiu handlowego o ozdobnego</t>
  </si>
  <si>
    <t>nabycie wiedzy i umiejętności praktycznych związanych z hodowlą zwierząt, pracami hodowlanymi w gospodarstwie rolnym</t>
  </si>
  <si>
    <t>hodowcy zwierząt, grupy producentów rolnych, przedsiębiorstwa sektora rolnego związanego z hodowlą i żywieniem zwierząt, organizacje branżowe, mieszkańcy obszarów wiejskich</t>
  </si>
  <si>
    <t>I Konwent Sołtysów i Rad Sołeckich Gminy Potęgowo - warsztaty eksperckie, konferencja.</t>
  </si>
  <si>
    <t>zwiększenie wiedzy  i kompetencji przez liderów wiejskich</t>
  </si>
  <si>
    <t xml:space="preserve">sołtysi, członkowie rad sołeckich </t>
  </si>
  <si>
    <t>Fundacja Bocianie Gniazdo w Runowie</t>
  </si>
  <si>
    <t>Runowo 23, 76-230 Potęgowo</t>
  </si>
  <si>
    <t>Jarmark Rękodzieła Ziemi Człuchowskiej</t>
  </si>
  <si>
    <t>ocalenie od zapomnienia zanikających zawodów oraz promocja produktów regionalnych (rękodzielniczych oraz spożywczych) i mających korzenie w tradycji regionu Ziemi Człuchowskiej</t>
  </si>
  <si>
    <t>wytwórcy oraz rękodzielnicy z powiatu człuchowskiego</t>
  </si>
  <si>
    <t>Lokalna Grupa Działania Ziemi Człuchowskiej</t>
  </si>
  <si>
    <t>ul. Ogrodowa 26 77-310 Debrzno</t>
  </si>
  <si>
    <t>Liczba wykorzystanych innych narzędzi komunikacji dla informacji lub promocji lub upowszechniania dobrych praktyk,np. mediów społecznościowych</t>
  </si>
  <si>
    <t>I Festiwal Truskawek Kaszubskich</t>
  </si>
  <si>
    <t xml:space="preserve"> promocja produktów regionalnych i wspólnotowego systemu ochrony żywności wysokiej jakości oraz turystycznych walorów Pojezierza Kaszubskiego, co w efekcie będzie źródłem wsparcia organizacji łańcucha żywnościowego w tym przetwarzania i wprowadzania do obrotu produktu regionalnego "truskawka kaszubska"</t>
  </si>
  <si>
    <t>konferencja , konkurs</t>
  </si>
  <si>
    <t>rolnicy, konsumenci, turyści, odbiorcy bezpośredni (restauratorzy, dystrybutorzy artykułów spożywczych, hurtownicy art.. Spożywczych itp.)</t>
  </si>
  <si>
    <t>Gminny Ośrodek Kultury Sportu i Rekreacji w Chmielnie</t>
  </si>
  <si>
    <t>ul. Gryfa Pomorskiego 20 83-333 Chmielno</t>
  </si>
  <si>
    <t>I,II,III,IV,V</t>
  </si>
  <si>
    <t>Szkolenie dla młodych rolników w zakresie stosowania środków ochrony roślin sprzętem naziemnym, z wyłączeniem sprzętu montowanego na pojazdach szynowych oraz innego sprzętu stosowanego w kolejnictwie z uwzględnieniem elementów integrowanej ochrony roślin</t>
  </si>
  <si>
    <t>wzrost świadomości i wiedzy oraz jej wymiana związana z racjonalnym gospodarowaniem środkami ochrony roślin w powiązaniu z integrowaną ochroną w gospodarstwach rolnych w całym województwie</t>
  </si>
  <si>
    <t>młodzi rolnicy</t>
  </si>
  <si>
    <t>Biuro Doradztwa Rolnośrodowiskowego sp. z o.o.</t>
  </si>
  <si>
    <t xml:space="preserve">Płocice 7d  83-424 Lipusz </t>
  </si>
  <si>
    <t xml:space="preserve">Liczba szkoleń, warsztatów                                               </t>
  </si>
  <si>
    <t>Kociewie na co dzień i od święta - rozwój aktywności społeczności lokalnej i organizacja lokalnej twórczości kulturalnej poprzez przeprowadzenie warsztatów regionalnych, organizację konkursu poezji i prozy kociewskiej dla dzieci i młodzieży oraz przeglądu gadek i skeczy kociewskich pn. "Największa lipa w Lipiej Górze"</t>
  </si>
  <si>
    <t xml:space="preserve">promocja i zachowanie dziedzictwa kulturowego Kociewia </t>
  </si>
  <si>
    <t>warsztaty, impreza plenerowa, wydanie albumu</t>
  </si>
  <si>
    <t xml:space="preserve">Liczba szkoleń, warsztatów         </t>
  </si>
  <si>
    <t>dzieci, młodzież, społeczność lokalna</t>
  </si>
  <si>
    <t>Gminny Ośrodek Kultury w Morzeszczynie</t>
  </si>
  <si>
    <t>ul. 22 lipca 4,              83-132 Morzeszczyn</t>
  </si>
  <si>
    <t xml:space="preserve"> Liczba wydanych broszur, artykułów, publikacji itp.</t>
  </si>
  <si>
    <t>Działania na rzecz wzmacniania oddolnego podejścia Leader w województwie pomorskim.</t>
  </si>
  <si>
    <r>
      <t xml:space="preserve">Celem operacji jest podniesienie wiedzy/ kompetencji lokalnych grup działania w zakresie wykonywanych zadań związanych z realizacją Lokalnych Strategii Rozwoju w ramach PROW na lata 2014-2020 . Tematyka szkoleń odzwierciedlać będzie </t>
    </r>
    <r>
      <rPr>
        <b/>
        <sz val="10"/>
        <rFont val="Arial"/>
        <family val="2"/>
        <charset val="238"/>
      </rPr>
      <t xml:space="preserve">zaktualizowane </t>
    </r>
    <r>
      <rPr>
        <sz val="10"/>
        <rFont val="Arial"/>
        <family val="2"/>
        <charset val="238"/>
      </rPr>
      <t xml:space="preserve"> potrzeby szkoleniowe,  z uwzględnieniem potrzeb zgłoszonych przez pomorskie LGD w związku z podjętą Uchwałą Nr 4 Grupy Tematycznej ds. podejścia Leader z dnia 6.03.2017 r.   Powyższa Uchwała wskazuje na potrzebę szkoleń z zakresu: zarządzania projektem grantowym w LGD, z działań animacyjnych LGD,oraz ze stosowania zasady konkurencyjności. Mając na uwadze systematyczne uczestnictwo LGD w różnego typu szkoleniach, oczekiwania LGD mogą zostać  zweryfikowane.  W ramach operacji  planuje się organizację co 2 spotkań dwudniowych.
Planuje sie , iż w szkolenaich łacznie uczestniczyc będzie ok. 80 przedsatwicieli LGD.</t>
    </r>
  </si>
  <si>
    <t>szkolenie/warsztaty</t>
  </si>
  <si>
    <t>sztuka /2</t>
  </si>
  <si>
    <t xml:space="preserve">przestawiciele loklanych grup działania z województwa pomorskiego, </t>
  </si>
  <si>
    <t>osoba/90 (2x45)</t>
  </si>
  <si>
    <t>liczba przedstawicieli LGD</t>
  </si>
  <si>
    <t>osoba/80(2x40)</t>
  </si>
  <si>
    <t>Dobre praktyki na obszarach wiejskich województwa pomorskiego.</t>
  </si>
  <si>
    <t>Celem operacji jest wymiana wiedzy pomiędzy podmiotami uczestniczącymi w rozwoju obszarów wiejskich i promocja  integracji i współpracy między nimi. W ramach operacji sfinansowane zostaną działania zwiazane z organizacją konferencji/kongresu w celu wypracowania rozwiązań potrzebnych dla rozwoju wsi, rolnictwa i ich transferu do praktyki.  W ramach niniejszej operacji  planuje się m.in. organizację spotkania o charakterze dyskusyjnym, konusltacyjnym.</t>
  </si>
  <si>
    <t>konferencji/forum dyskusyjnego</t>
  </si>
  <si>
    <t>sztuka /1</t>
  </si>
  <si>
    <t>przedstawiciele podmiotów działajacych na rzecz rozwoju obszarów wiejskich m.in. jst, ODR, PIR, WUP, KUL,  LGD, LGR , uczelnie, NGO</t>
  </si>
  <si>
    <t>osoba/100</t>
  </si>
  <si>
    <t>liczba przedstwicieli LGD</t>
  </si>
  <si>
    <t>osoba/20</t>
  </si>
  <si>
    <t>liczba przedstawicieli doradców</t>
  </si>
  <si>
    <t>2/3</t>
  </si>
  <si>
    <t>Promocja szeroko rozumianego rolnictwa i obszarów wiejskich podczas imprez o charakterze regionalnym.</t>
  </si>
  <si>
    <t>Celem operacji jest promocja walorów i osiągnięć  pomorskiego rolnictwa głównie lokalnych i tradycyjnych produktów żywnościowych . W ramach operacji sfinansowane zostanie działanie związane z organizacją XI Pomorskiego Święta Produktu Tradycyjnego. Działanie to sprzyja wymianie doświadczeń, nawiązywaniu kontaktów, promocji oraz wzmacnia identyfikację lokalnej żywności wysokiej jakości wpisanej na Listę produktów tradycyjnych oraz pochodzącej od członków Sieci Dziedzictwo Kulinarne Pomorskie. wydarzenie ma charkter wystawieniczo-handlowy.</t>
  </si>
  <si>
    <t xml:space="preserve">targi/impreza plenerowa </t>
  </si>
  <si>
    <t>sztuka/40</t>
  </si>
  <si>
    <t>grupa pośrednia: ogół społeczeństwa</t>
  </si>
  <si>
    <t>liczba odwiedzających</t>
  </si>
  <si>
    <t>osoba/3500</t>
  </si>
  <si>
    <t xml:space="preserve">grupa bezposrednia: wystawcy (producenci lokalnych wyrobów żywnościowych w tym produktów tradycyjnych, przedstawiciele firm gastronomicznych, loklani przedsiębiorcy związani z sekotrem rolno-spożywczym, KGW) </t>
  </si>
  <si>
    <t>liczba dni targowych</t>
  </si>
  <si>
    <t>dzień/1</t>
  </si>
  <si>
    <t>liczba metariałow informacyjno-promocyjnych</t>
  </si>
  <si>
    <t>plakat/150, spot radiowy/60, reklama elektroniczna/1, reklama na portalu społecznościowym /1, torba papierowa/2000, torba bawełniana/200, fartuch/100, rękawice/200, długopis/100</t>
  </si>
  <si>
    <t>liczba imprez towarzyszacych</t>
  </si>
  <si>
    <t>sztuka/1</t>
  </si>
  <si>
    <t xml:space="preserve">Aktywna młodzież. </t>
  </si>
  <si>
    <t>sztuka/3</t>
  </si>
  <si>
    <t>dzieci i młodzież z obszarów wiejskich</t>
  </si>
  <si>
    <t>Pomorska kuchnia regionalna – produkt tradycyjny – odkryjmy go na nowo!</t>
  </si>
  <si>
    <t>liczba egzemplarzy</t>
  </si>
  <si>
    <t>sztuka/ 1000</t>
  </si>
  <si>
    <t xml:space="preserve">grupa bezpośrednia: wnioskodawcy wpisu na LPT,  kucharze, restauratorzy, operatorzy gastronomiczni i szkoły gastronomiczne z regionu </t>
  </si>
  <si>
    <t>grupa pośrednia ogół społeczeństwa (w szczególności mieszkańcy aglomeracji miejskich i wiejskich regionu,  osoby prowadzące działalność pozarolniczą (np. agroturystyka): aktywne kobiety zamieszkałe na obszarach wiejskich oraz rolnicy, jako potencjalni dostawcy lokalnego surowca</t>
  </si>
  <si>
    <t>Lokalne Grupy Działania na rzecz zrównoważonego rozwoju</t>
  </si>
  <si>
    <t>Głównym celem operacji jest zwiększenie współpracy lokalnych grup działania na rzecz zrównoważonego rozwoju obszarów wiejskich i cennych przyrodniczo, która przyczyni się do aktywizacji mieszkańców wsi na rzecz podejmowania inicjatyw w zakresie rozwoju obszarów wiejskich. Realizacja operacji pozwoli na zdobycie niezbędnej wiedzy, która zostanie wykorzystana przy podejmowaniu lokalnych inicjatyw oraz pozwoli na zainicjowanie funkcjonowania forum współpracy lokalnych grup działania położonych na terenach cennych przyrodniczo. Docelowym miejscem wizyty studyjnej jest teren objęty Międzynarodowym Rezerwatem Biosfery "Karpaty Wschodnie", który jest przykładem wieloletniej współpracy pomiędzy instytucjami ochrony przyrody, lokalnym samorządem i mieszkańcami. W ramach wizyty została zaplanowana seria spotkań z przedstawicielami ww. instytucji oraz lokalnych grup działania. Wizyta będzie miała charakter poznawczy, a uczestnicy nabędą wiedzę z zakresu podejmowania inicjatyw związanych z ochroną przyrody, edukacją ekologiczną i promocją obszarów cennych przyrodniczo co pozwoli na poznanie dobrych praktyk, które następnie będą mogły być wykorzystane na obszarach pomorskich LGD. Zaplanowane warsztaty dla pomorskich grup będą miały za zadanie wymianę własnych doświadczeń w zakresie angażowania grup w działania pro-środowiskowe.</t>
  </si>
  <si>
    <t>przedstawiciele pomorskich LGD</t>
  </si>
  <si>
    <t>Stowarzyszenie Lokalna Grupa Działania Sandry Brdy</t>
  </si>
  <si>
    <t>ul. Wysoka 3, 89-600 Chojnice</t>
  </si>
  <si>
    <t>Seminaria aktywizujące społeczności lokalne  obszarów wiejskich województwa pomorskiego</t>
  </si>
  <si>
    <t>Cykl 6 seminariów ma na celu wymianę wiedzy i doświadczeń pomiędzy przedstawicielami jednostek samorządu terytorialnego (wójtami/burmistrzami), a instytucjami współpracującymi z samorządami. Tematyka seminariów ma na celu wymianę wiedzy, doświadczeń, podniesienie wiedzy i umiejętności w zakresie aktywizacji mieszkańców obszarów wiejskich w celu tworzenia partnerstw na rzecz realizacji projektów nakierowanych na rozwój tych obszarów, w skład których wchodzą przedstawiciele sektora publicznego, sektora prywatnego oraz organizacji pozarządowych. Ponadto seminaria mają na celu upowszechnianie wiedzy dotyczącej zarządzania projektami z zakresu rozwoju obszarów wiejskich, wspieranie rozwoju przedsiębiorczości, wspieranie rozwoju społeczeństwa cyfrowego na obszarach wiejskich poprzez podnoszenie wiedzy w/w zakresie.</t>
  </si>
  <si>
    <t xml:space="preserve">wójtowie/burmistrzowie, starostowie, radni, pracownicy merytoryczni urzędów gmin i powiatów, przedstawiciele NGO, przedsiębiorcy prowadzący działalność na obszarach wiejskich </t>
  </si>
  <si>
    <t xml:space="preserve">ul. Okopowa 21/27, 80-810 Gdańsk </t>
  </si>
  <si>
    <t>Specjalistyczne szkolenia wprowadzające innowacyjne rozwiązania na obszarach wiejskich</t>
  </si>
  <si>
    <t>W ramach operacji zorganizowane zostaną szkolenia uzupełniające w zakresie stosowania środków ochrony roślin dla rolników posiadających szkolenia podstawowe, a także szkolenia dla młodych rolników do 35 roku życia dot. ubezpieczeń osobowych i majątkowych w rolnictwie, prowadzenia rachunkowości w rolnictwie, a także w zakresie zrównoważonego nawożenia oraz zastosowania rolnictwa precyzyjnego. Operacja ma na celu rozwój obszarów wiejskich w zakresie lepszego wykorzystywania środków ochrony roślin i bardziej zrównoważonego wykorzystywania zasobów naturalnych. Nauczanie dobrych praktyk w zakresie zabiegów na gruntach rolnych i prowadzonych na nich upraw wpłynie w sposób pozytywny na szeroko pojętą kulturę rolną. Upowszechnienie wiedzy z zakresu ubezpieczeń majątkowych i osobowych oraz prowadzenia rachunkowości w rolnictwie wpłynie na większą świadomość i samodzielność młodych rolników w prowadzeniu gospodarstwa rolnego.</t>
  </si>
  <si>
    <t>rolnicy z województwa pomorskiego</t>
  </si>
  <si>
    <t>Doradztwo Rolnicze Pomorze sp. z o.o.</t>
  </si>
  <si>
    <t>ul. Kołłątaja 1a,           83-400 Kościerzyna</t>
  </si>
  <si>
    <t>Kaszubska Jesień Rolnicza - Wystawa Zwierząt i Zawody w powożeniu zaprzęgami konnymi</t>
  </si>
  <si>
    <t>Głównym celem operacji jest wymiana wiedzy pomiędzy podmiotami uczestniczącymi w rozwoju obszarów wiejskich oraz promocja integracji i współpracy między nimi oraz nabycie wiedzy i umiejętności praktycznych związanych z hodowlą zwierząt oraz pracami hodowlanymi w gospodarstwie rolnym. Operacja przyczyni sie do podniesienia wiedzy i jakości życia społeczności lokalnej na obszarze województwa pomorskiego poprzez umożliwienie zapoznania się  uczestników wystawy z zasadami funkcjonowania hodowli zwierząt i uświadomienie społeczności o bardzo dobrej jakości rodzimych produktów pochodzenia zwierzęcego. Wystawa sprzyja zachowaniu bioróżnorodności gatunków i zasobów genetycznych rodzimych ras. Zawody w powożeniu zaprzęgami konnymi dodatkowo uatrakcyjnią wydarzenie.</t>
  </si>
  <si>
    <t>50-55</t>
  </si>
  <si>
    <t>rolnicy, hodowcy zwierzat, grupy producentów rolnych, przedsiębiorcy działajacy na rzecz sektora rolniczego i spożywczego, organizacje branżowe, mieszkańcy obszarów wiejskich</t>
  </si>
  <si>
    <t>ul. Maderskiego 3, Lubań,                                  83-422                             Nowy Barkoczyn</t>
  </si>
  <si>
    <t>liczba materiałow informacyjno-promocyjnych</t>
  </si>
  <si>
    <t>200 (katalogi zwierząt)</t>
  </si>
  <si>
    <t xml:space="preserve">liczba odwiedzających </t>
  </si>
  <si>
    <t>Smaki i produkty lokalne Ziemi Człuchowskiej</t>
  </si>
  <si>
    <t>Operacja przyczyni się do promocji jakości życia na wsi oraz promocji wsi jako miejsca do życia i rozwoju zawodowego poprzez organizację i przeprowadzenie wydarzenia „Smaki i produkty lokalne Ziemi Człuchowskiej”. Ideą imprezy będzie propagowanie tradycji, lokalnego rękodzieła lokalnego i produktów spożywczych oraz kuchni regionalnej. Operacja dotyczy organizacji imprezy targowej w mieście Człuchów, podczas której zaprezentują się lokalni wytwórcy i koła gospodyń wiejskich. Impreza będzie urozmaicona warsztatami kulinarnymi oraz pokazami wytwarzania rękodzieła, a także konkursem kulinarnym.</t>
  </si>
  <si>
    <t>bezpośredni odbiorcy: wytwórcy i rękodzielnicy orazKGW z terenu LGD Ziemi Człuchowskiej (cały powiat człuchowski)</t>
  </si>
  <si>
    <t>Loklana Grupa Działania Ziemi Człuchowskiej</t>
  </si>
  <si>
    <t>ul. Ogrodowa 26,             77-310 Debrzno</t>
  </si>
  <si>
    <t>120 (plakatów), 1 (film promocyjny), 1 (ogłoszenie w prasie), 14 (spotów radiowych)</t>
  </si>
  <si>
    <t>pośredni odbiorcy: mieszkańcy LGD Ziemi Człuchowskiej oraz turyści odwiedzający teren działania LGD</t>
  </si>
  <si>
    <t>liczba laureatów</t>
  </si>
  <si>
    <t>Powiatowe Święto Ziemniaka "Słupskie pokopki"</t>
  </si>
  <si>
    <t>Operacja poprzez swój charakter i potrzebę poszerzania wymiany wiedzy na temat kierunków rozwoju wśród małych gospodarstw, pozwoli na prezentację i sprzedaż produktów rolnych gospodarstwom indywidualnym, jak również wymianę doświadczeń pomiędzy nimi, a także da możliwość szukania nowych rynków zbytu dla małych gospodarstw oraz firm związanych z branżą rolniczą. Ponadto spełni funkcję informacyjną gdyż da uczestnikom imprezy możliwość wymiany doświadczeń dotyczących uprawy ziemniaka, prowadzenia gospodarstw rolnych, czy poznania nowych producentów jak również przetwórców. Impreza  będzie mieć charakter pikniku promocyjno – wystawowo - handlowego, podczas którego zaprezentują się indywidualni producenci rolni, przetwórcy branży ziemniaczanej, firmy związane z branżą rolniczą oraz rękodzielnicy. Dodatkowymi atrakcjami imprezy będą pokazy i konkursy kulinarne, w których głównym tematem będzie ziemniak.</t>
  </si>
  <si>
    <t xml:space="preserve">bezposredni odbiorcy -  40 wystawców w tym: producenci rolni (głównie ziemniaka), firmy związane z branżą rolniczą oraz rękodzielnicy </t>
  </si>
  <si>
    <t xml:space="preserve">ul. Witosa 13,                76-231 Damnica </t>
  </si>
  <si>
    <t>pośredni odbiorcy: miseszkańcy województwa pomorskiego</t>
  </si>
  <si>
    <t>Dożynki 2017 - Aktywizacja i integracja mieszkańców Gminy Słupsk</t>
  </si>
  <si>
    <t>Głównym celem operacji jest aktywizacja i budowanie tożsamości lokalnej mieszkańców poprzez kultywowanie i pielęgnowanie tradycji, zwyczajów ludowych prezentowanych podczas organizowanych Dożynek Gminnych w gminie Słupsk. Operacja ma na celu pobudzenie mieszkańców gminy do uczestnictwa w życiu społecznym i motywację do rozwoju inicjatyw służących ożywieniu i pielęgnacji tradycji i kultury na szczeblu lokalnym poprzez organizację wydarzenia promującego lokalną aktywność, w tym twórczość kulturalną i artystyczną oraz wykorzystanie lokalnego dziedzictwa kultury i tradycji ludowej. Podczas wydarzenia odbędzie się także konkurs na wieniec dożynkowy oraz wypiek chleba.</t>
  </si>
  <si>
    <t xml:space="preserve">liczba wystawców                  </t>
  </si>
  <si>
    <t xml:space="preserve"> organizacje, stowarzyszenia, grupy twórcze, rolnicy, społecznicy (impreza plenerowa); sołectwa gminy Słupsk, KGW z gminy Słupsk (konkursy) </t>
  </si>
  <si>
    <t>nd</t>
  </si>
  <si>
    <t>Gmina Słupsk</t>
  </si>
  <si>
    <t>ul. Sportowa 34,           76-200 Słupsk</t>
  </si>
  <si>
    <t xml:space="preserve"> liczba dni targowych </t>
  </si>
  <si>
    <t>"Aktywni przez @ - miedzypokoleniowe podnoszenie kompetencji cyfrowych"</t>
  </si>
  <si>
    <t>Głównym celem operacji jest aktywizacja mieszkańców wsi na rzecz podejmowania inicjatyw w zakresie rozwoju obszarów wiejskich poprzez zwiększenie kompetencji społecznych i cyfrowych uczestników projektu - seniorów i młodzieży. 12 młodych mieszkańców gminy Chmielno będzie współpracować z grupą 12- stu  seniorów w roli tutorów w celu zwiększenia cyfrowych umiejętności osób starszych objętych projektem. Międzypokoleniowość projektu ma walor integracji młodzieży i seniorów. Zaznajomienie seniorów z możliwościami jakie daje Internet (np. skype, płatności elektroniczne, wyszukiwanie informacji), zdobycie praktycznych umiejętności posługiwania się sprzętem komputerowym, gromadzenie, selekcjonowanie, interpretowanie i wykorzystywanie informacji, wykorzystywanie technologii w życiu codziennym przyczyni się do promocji jakości życia na wsi i promocji wsi jako miejsca do życia przyjaznego osobom starszym.</t>
  </si>
  <si>
    <t>szkolenia/warsztaty</t>
  </si>
  <si>
    <t>liczba szkoleń/warsztatów</t>
  </si>
  <si>
    <t xml:space="preserve">12 seniorów i 12 osób ponizej 35 roku życia  z terenów wiejskich gminy Chmielno </t>
  </si>
  <si>
    <t>Gminny Ośrodek Kultury  Sportu i Rekreacji w Chmielnie</t>
  </si>
  <si>
    <t>ul. Gryfa Pomorskiego 20,                                              83-333 Chmielno</t>
  </si>
  <si>
    <t>Aktywizacja społeczna seniorów i osób do 35 roku życia</t>
  </si>
  <si>
    <t>Operacja ma na celu aktywizację osób starszych, w tym niepełnosprawnych oraz osób do 35 roku życia zagrożonych wykluczeniem społecznym mieszkających na terenie gminy Tuchomie. Ponadto ma zachęcić osoby młode i dojrzałe do aktywności i integracji międzypokoleniowej z najbliższym otoczeniem poprzez stworzenie warunków do rozwijania własnych pasji i zainteresowań oraz umiejętności. Realizacja projektu zakłada szereg inicjatyw w postaci warsztatów aktywizujących osoby starsze jak i osoby do 35 roku życia w tym: zajęcia rękodzielnicze, rehabilitacyjno-ruchowe, warsztaty z aktywizacji społecznej, kurs nordic walking. Projekt służyć będzie zapobieganiu marginalizacji, nabywaniu nowych kompetencji oraz profilaktyce zdrowotnej zarówno seniorów jak i osób w wieku do 35 lat.</t>
  </si>
  <si>
    <t>15 seniorów i 15 osób ponizej 35 roku życia  z terenów wiejskich gminy Tuchomie</t>
  </si>
  <si>
    <t>Gmina Tuchomie</t>
  </si>
  <si>
    <t>ul. Jana III Sobieskiego 16,            77-133 Tuchomie</t>
  </si>
  <si>
    <t>materiał drukowany</t>
  </si>
  <si>
    <t>nakład</t>
  </si>
  <si>
    <t>50 (plakaty)</t>
  </si>
  <si>
    <t>"Aktywne Sołectwo"</t>
  </si>
  <si>
    <t>Celem operacji jest aktywizacja lokalnego społeczeństwa oraz zapobieganie zjawiskom alienowania mieszkańców wsi poprzez zachęcenie do udziału w wydarzeniach sołeckich i kreowaniu kierunku rozwoju obszarów wiejskich. Realizacja operacji w formie konkursu ma na celu pobudzenie aktywności lokalnego społeczeństwa do działania na rzecz sołectwa, zwiększenie identyfikalności mieszkańców z sołectwem, pobudzenie sołtysów oraz lokalnych liderów do aktywizacji i podejmowania inicjatyw oddolnych przez społeczność lokalną, zachęcenie mieszkańców sołectw do tworzenia partnertw na rzecz realizacji wspólnych projektów. Konkurs dotyczy organizacji wydarzeń integracyjno - aktywizacyjnych dzięki czemu ma na celu zachęcenie odbiorców zarówno pośrednich jak i bezpośrednich do pomysłowości w dziedzinie wyboru formy zrealizowanego wydarzenia, zaangażowanie mieszkańców sołectw na etapie organizacji i realizacji wydarzenia.</t>
  </si>
  <si>
    <t xml:space="preserve">bezpośredni odbiorcy: sołtysi i rady sołeckie, do których kierowny jest konkurs </t>
  </si>
  <si>
    <t>Stowarzyszenie "Bursztynowy Pasaż" Lokalna Grupa Działania</t>
  </si>
  <si>
    <t xml:space="preserve">ul. Szkolna 3,                       84-250 Gniewino </t>
  </si>
  <si>
    <t>pośredni odbiorcy: mieszkańcy wsi zamieszkujący teren gmin Gniewino i Wejherowo</t>
  </si>
  <si>
    <t>Chmieleńskie Babki Wielkanocne - promocja tradycji kaszubskiej wsi</t>
  </si>
  <si>
    <t>Celem operacji jest wzmocnienie kompetencji liderek wiejskich gminy Chmielno poprzez nabycie nowych umiejętności  do wykorzystania w pracy z produktami tradycyjnymi. Operacja przyczyni się do upowszechniania dobrych praktyk, dzielenia się wiedzą i pomysłami, tworzenia sieci współpracy, nawiązania relacji i organizowania się np. w koła gospodyń wiejskich. Projekt zakłada zaprezentowanie uczestniczkom nowoczesnej kuchni  wykorzystującej tradycyjne produkty  regionalne/lokalne, udział w warsztatach, pokazach i prelekcjach prowadzonych przez osoby będące laureatami prestiżowych konkursów kulinarnych. Nabytą wiedzę i nowe umiejętności w zakresie innowacyjnych rozwiązań w produkcji żywności uczestniczki projektu będą mogły wykorzystać w domowych kuchniach, ale także w działalności statutowej organizacji w których działają lub chcą założyć. W ramach operacji wydana zostanie publikacja która stanowić będzie m.in. zbiór przepisów kulinarnych zarówno amatorskich (uczestniczki projektu) jak i udostępnionych przez profesjonalistów (prowadzących szkolenia) oraz konkurs na najlepsze Chmieleńskie Babki Wielkanocne.</t>
  </si>
  <si>
    <t xml:space="preserve">aktywne i nieaktywne zawodowo kobiety z obszarów wiejskich gminy Chmielno w tym: członkinie KGW, przedstawicielki organizacji społecznych, przedstawicielki sołectw 
</t>
  </si>
  <si>
    <t>II Festiwal Truskawek Kaszubskich</t>
  </si>
  <si>
    <t>Głównym celem operacji jest zwiększenie świadomości konsumentów i zachęcenie do konsumpcji produktów wytwarzanych w ramach unijnego systemu ochrony produktów regionalnych i tradycyjnych, a w szczególności podkreślenie zalet wynikających z produkcji truskawek kaszubskich w tym systemie.  Zwiększanie świadomości co do jakości i wartości produktu regionalnego przełoży się się na większe zainteresowanie truskawkami kaszubskimi ze strony odbiorców pośrednich. To natomiast wspomoże lokalną branżę rolniczą w konkurencji z producentami truskawek z innych regionów Polski czy nawet zagranicy. Projekt zakłada wykreowanie w oparciu o pierwszy i jak dotąd jedyny produkt regionalny z województwa pomorskiego, imprezy tematycznej poświęconej produktowi regionalnemu. Korzyścią będzie promocja regionu jako miejsca wytwarzania najpopularniejszych w Polsce truskawek o wyjątkowych walorach organoleptycznych i sensorycznych, a przez to zwiększony ruch turystyczny. Do osiągnięcia tej korzyści niezbędne jest upowszechnianie wiedzy w zakresie planowania rozwoju lokalnego z uwzględnieniem potencjału ekonomicznego, społecznego i środowiskowego jaki dla Pojezierza Kaszubskiego daje posiadanie produktu regionalnego z Chronionym Oznaczeniem Geograficznym. Ponadto zainteresowanie lokalnej branży spożywczej, kwaterodawców, restauratorów czy kupców produktem regionalnym truskawką kaszubską i zachęcenie ich do korzystania z tego zasobu w prowadzonej działalności gospodarczej. Impreza plenerowa odbędzie się na terenie Gminy Chmielno, w której to zlokalizowanych jest 1/3 wszystkich certyfikowanych plantacji truskawek kaszubskich. Przygotowane zostaną stoiska z truskawkami świeżymi i przetworzonymi, z gadżetami truskawkowymi, stoiska twórców ludowych, stoiska Kół Gospodyń Wiejskich i stowarzyszeń oraz stoiska twórców ludowych. W programie imprezy plenerowej ujęto m.in. kiermasz, sprzedaż truskawek kaszubskich, ustanawiania rekordu truskawkowego,  konkursu „Truskawka w roli głównej”, strefę truskawkowych animacji dla dzieci i rodziców, pokaz kulinarny. W ramach operacji wydany zostanie album w postaci książki kulinarnej o walorach informacyjno-promocyjnych dotyczących chronionych produktów regionalnych oraz zorganizowany konkursu na najlepsze przetwory i desery z truskawek kaszubskich.</t>
  </si>
  <si>
    <t>bezpośredni odbiorcy: producenci truskawki kaszubskiej, rolnicy (impreza plenerowa), kucharze, gospodynie, przedstawiciele branży spożywczej, agroturystyki (konkurs)</t>
  </si>
  <si>
    <t>ul. Gryfa Pomorskiego 20,                                       83-333 Chmielno</t>
  </si>
  <si>
    <t>szacowana liczba materiałow informacyjno -promocyjnych</t>
  </si>
  <si>
    <t>200 (plakaty)</t>
  </si>
  <si>
    <t>szacowana liczba odwiedzajacych</t>
  </si>
  <si>
    <t>pośredni odbiorcy:  konsumenci, turyści, szeroko pojęty kanał HoReCa pojezierza kaszubskiego</t>
  </si>
  <si>
    <t>liczab laureatów</t>
  </si>
  <si>
    <t>Spotkania z dziedzictwem kulturowym Pomorza</t>
  </si>
  <si>
    <t xml:space="preserve">
Celem operacji jest zwiększenie udziału społeczności regionu słowińskiego oraz młodych ludzi mieszkających na terenach wiejskich województwa pomorskiego we wdrażaniu działań, które powodują rozwój obszarów wiejskich poprzez kultywowanie i promowane dziedzictwa kulturowego, zwłaszcza folkloru, rękodzieła regionalnego i tradycji kulinarnych. Cel zostanie osiągnięty poprzez realizację operacji Spotkania z dziedzictwem kulturowym Pomorza, w skład której wchodzi impreza plenerowa "pożegnanie lata" z pokazami rękodzielniczymi i kulinarnymi oraz konkurs folklorystyczny "Pomerania Cantat." Obie formy uzupełniają się wzajemnie, dzięki czemu nastąpi wymiana doświadczeń, wzrost wiedzy i promocja jakości życia na wsi. Wzmocni lokalne produkty, przyczyni się do promocji zwyczajów i tradycji.
</t>
  </si>
  <si>
    <t>bezpośredni odbiorcy: zespoły folklorystyczne z Pomorza (konkurs), rękodzielnicy, KGW (wystawcy)</t>
  </si>
  <si>
    <t xml:space="preserve">Muzeum Pomorza Środkowego w Słupsku </t>
  </si>
  <si>
    <t xml:space="preserve">ul. Dominikańska 5-9, 76-200 Słupsk </t>
  </si>
  <si>
    <t>10-15 zespołów</t>
  </si>
  <si>
    <t>7 zespołów</t>
  </si>
  <si>
    <t>pośredni odbiorcy: społeczność lokalna regionu słowińskiego (odwiedzajacyc impreze plenerową widowania podczas konkursu)</t>
  </si>
  <si>
    <t xml:space="preserve"> impreza plenerowa </t>
  </si>
  <si>
    <t xml:space="preserve">liczba wystawców </t>
  </si>
  <si>
    <t xml:space="preserve">liczba dni targowych </t>
  </si>
  <si>
    <t>Celem operacji jest podtrzymanie i uchronienie od zapomnienia oraz upowszechnienie wiedzy o produktach tradycyjnych stanowiących dziedzictwo kulturowe województwa pomorskiego oraz zwiększenie zainteresowania branży gastronomicznej produktami i daniami z Listy Produktów Tradycyjnych (LPT) Województwa Pomorskiego. Projekt zakłada współparce poprzez wymianę doswiadzcenia/wiedzy/dobrych praktyk pomiędzy  wnioskodawcami  wpisów produktów na LPT, przedstawicielami  branży gastronomicznej oraz lokalnymi mediami. projekt realizowany bedzie porzez wydanie publikacji.  Publikacja powstanie  w oparciu o charakterystykę, wyjątkowe cechy, właściwości i jakość produktów wpisanych na LPT  oraz wiedzę i doświadczenie zaproszonych  do projektu niezależnych fachowcy z branży kulinarnej, którzy przekażą swoje koncepcje, pomysły i dobre praktyki w restauracyjnych kuchniach. W publikacji zostaną zamieszczone  kody QR, które przekierowywać będą do wyprodukowanych  filmów wideo zamieszczonych na portalach społecznościowych. Działania te będą próbą określenia pomorskiego kanonu stołu kulinarnego w konwencji obecnych trendów gastronomicznych i żywieniowych. Finalizacja projektu w formie premiery książki nastąpi podczas spotkania podsumowującego projekt. Podczas spotkania dodatkowo, odbędą się pokazy gotowania na żywo z warsztatami przeprowadzonymi przez kucharzy biorących udział w projekcie oraz z wytwórcami lokalnych produktów. Promocja wydanej publikacji i wyprodukowanych filmów zapewniona zostanie przez udział w gali podsumowującej projekt zaproszonych mediów lokalnych i branżowych.</t>
  </si>
  <si>
    <t>Forum Lokalnych Grup Działania</t>
  </si>
  <si>
    <t>Podniesienie jakości wdrażania programu LEADER w województwie podlaskim</t>
  </si>
  <si>
    <t>Warsztaty/seminarium</t>
  </si>
  <si>
    <t>Urząd Marszałkowski Województwa Podlaskiego</t>
  </si>
  <si>
    <t>Białystok,           ul. Kard. S. Wyszyńskiego,      15-888 Białystok</t>
  </si>
  <si>
    <t>Wyjazd studyjny LGD – inkubatory kuchenne w praktyce</t>
  </si>
  <si>
    <t>Wyjazd studyjny: jak to jest z tym drobnym przetwórstwem w Europie? Upowszechnianie dobrych praktyk.</t>
  </si>
  <si>
    <t>ułatwienie i skoordynowanie procesu przygotowywania inwestycji PROW w zakresie drobnego przetwórstwa spożywczego (w zakresie produktów niezwierzęcych).</t>
  </si>
  <si>
    <t>Inspektorzy Sanepidu</t>
  </si>
  <si>
    <t>Debata „Przetwórstwo surowców z własnego gospodarstwa na 2% podatku”</t>
  </si>
  <si>
    <t>Rozwój przedsiębiorczości opartej o przetwórstwo i sprzedaż płodów rolnych z własnego gospodarstwa.</t>
  </si>
  <si>
    <t>Debata</t>
  </si>
  <si>
    <t>Rolnicy, przetwórcy, ogół społeczeństwa</t>
  </si>
  <si>
    <t>Analiza i ocena strony produkty.wrotapodlasia.pl jako narzędzia gromadzenia i upowszechniania dobrych praktyk</t>
  </si>
  <si>
    <t>Usprawnienie strony produkty.wrotapodlasia.pl jako narzędzia wspierającego krótki łańcuch dystrybucji oraz gromadzenia i upowszechniania dobrych praktyk</t>
  </si>
  <si>
    <t>Narzędzie internetowe</t>
  </si>
  <si>
    <t>liczba narzędzi informacyjno-promocyjnych</t>
  </si>
  <si>
    <t>Olimpiada Aktywności Wiejskiej - III edycja (etap 1/2)</t>
  </si>
  <si>
    <t>Zwiększenie zaangażowania mieszkańców obszarów wiejskich w rozwój lokalny</t>
  </si>
  <si>
    <t>Organizacje wiejskie</t>
  </si>
  <si>
    <t>liczba laureatów konkursu</t>
  </si>
  <si>
    <t>liczba uczestników konkursu</t>
  </si>
  <si>
    <t xml:space="preserve">I </t>
  </si>
  <si>
    <t>Olimpiada wiedzy o obszarach wiejskich (organizacja finału wojewódzkiego oraz udział laureatów w finale ogólnopolskim)</t>
  </si>
  <si>
    <t>Zwiększenie zaangażowania młodzieży wiejskiej w nurt polityki rozwoju obszarów wiejskich.</t>
  </si>
  <si>
    <t>Młodzież wiejska</t>
  </si>
  <si>
    <t xml:space="preserve">Udział ze stoiskiem informacyjno – promocyjnym 
w Targach „Smaki Regionów” w Poznaniu
</t>
  </si>
  <si>
    <t>Rozwój przetwórstwa płodów rolnych w oparciu o potencjał endemiczny regionu</t>
  </si>
  <si>
    <t>Stoisko informacyjno-promocyjne</t>
  </si>
  <si>
    <t>Ogół mieszkańców</t>
  </si>
  <si>
    <t xml:space="preserve">Sieciowanie współpracy przedsiębiorców i usługodawców z województwa podlaskiego poprzez inicjowanie powstania „Podlaskiego Szlaku Kulinarnego” </t>
  </si>
  <si>
    <t>Wzmocnienie samoorganizacji producentów żywności wysokiej jakości w województwie podlaskim</t>
  </si>
  <si>
    <t>Seminaria</t>
  </si>
  <si>
    <t xml:space="preserve">liczba uczestników konferencji, spotkań, seminariów            </t>
  </si>
  <si>
    <t>Festyn sportowo – rekreacyjny i piknik rolniczy „Powitanie Lata u Ossolińskich”</t>
  </si>
  <si>
    <t>Promowanie regionalnych produktów żywnościowych, lokalnych twórców i artystów, a także poznanie wykorzystywanych w nowoczesnym rolnictwie rozwiązań organizacyjnych i technicznych, metod produkcji, uprawy roślin i hodowli zwierząt.</t>
  </si>
  <si>
    <t>Edukacyjny piknik rolniczy</t>
  </si>
  <si>
    <t>mieszkańcy Gminy Rudka oraz ościennych gmin, uczniów szkoły i ich rodziców zainteresowanych problematyką rolną, produkcją i przetwórstwem żywności</t>
  </si>
  <si>
    <t>Zespół Szkół Centrum Kształcenia Rolniczego im. Krzysztofa Kluka w Rudce</t>
  </si>
  <si>
    <t>Rudka,               ul. Ossolińskich 1, 17-123 Rudka</t>
  </si>
  <si>
    <t>Rozwój północno-wschodniej Polski na rynku wołowiny – konferencja</t>
  </si>
  <si>
    <t xml:space="preserve">* zgromadzenie w jednym miejscu producentów i przetwórców rolnych zainteresowanych rozwojem dzielności w kierunku produkcji wysokiej jakości wołowiny.
* poszukiwanie sposobów na zwiększenie popytu polskiej wołowiny na rynku krajowym, unijnym i w krajach trzecich
* wymiany wiedzy i doświadczeń pomiędzy podmiotami związanymi z rynkiem wołowiny na wszystkich szczeblach jej produkcji.
* stworzeniem nowej marki wysokiej jakości wołowiny, której walory będą doceniane w kraju oraz za granicą.
* upowszechnienie wiedzy na temat systemów jakości
* upowszechnienie wiedzy na temat czynników wpływających na podniesienie wydajności produkcji i zmniejszenia zużycia zasobów w produkcji wysokiej jakości wołowiny
</t>
  </si>
  <si>
    <t>Producenci i przetwórcy rolni – zainteresowani produkcją wołowiny, przedstawiciele samorządów rolniczych, stowarzyszeń, zrzeszeń, organizacji rolniczych.</t>
  </si>
  <si>
    <t>Podlaska Izba Rolnicza</t>
  </si>
  <si>
    <t>Porosły,             ul. Wierzbowa 57, 16-070 Choroszcz</t>
  </si>
  <si>
    <t>Produkty tradycyjne i lokalne szansą na zrównoważony rozwój obszarów wiejskich</t>
  </si>
  <si>
    <t>Rozwój i promocja lokalnych producentów tradycyjnej żywności i wytwórców oraz budowanie trwałych powiązań integracyjnych pomiędzy wytwórcami, producentami a konsumentami.</t>
  </si>
  <si>
    <t>Jarmark, folder, baza internetowa</t>
  </si>
  <si>
    <t xml:space="preserve">Operacja oraz poszczególne jej działania adresowane są w szczególności do uczestników łańcucha żywnościowego tj:
1. producentów rolnych
2. sektora przetwórstwa
3. producentów i wytwórców tradycyjnych produktów żywnościowych
4. odbiorców - mieszkańcy obszarów wiejskich z Powiatu Monieckiego oraz całego Województwa Podlaskiego.
</t>
  </si>
  <si>
    <t>Starostwo Powiatowe w Mońkach</t>
  </si>
  <si>
    <t>Mońki,                ul. Słowackiego 5a, 19-100 Mońki</t>
  </si>
  <si>
    <t xml:space="preserve">Liczba konkursów </t>
  </si>
  <si>
    <t>liczba plakatów/folderów</t>
  </si>
  <si>
    <t>Małe gospodarstwa rodzinne siłą podlaskiej wsi - program</t>
  </si>
  <si>
    <t>Stworzenie programu promującego podlaską wieś, 
pokazanie szerszemu gronu możliwości jakie stwarza praca na wsi, pokazanie korzyści z łączenia się mniejszych gospodarstw  grupy producenckie; zmiana postrzegania pracy na wsi poprzez dotarcie do ludzi spoza środowiska rolniczego i pokazania, jak bardzo rolnictwo zmieniło się; pobudzenie przedsiębiorczości wśród mieszkańców wsi.</t>
  </si>
  <si>
    <t xml:space="preserve">Audycja </t>
  </si>
  <si>
    <t xml:space="preserve">Rolnicy i osoby spoza środowiska rolniczego </t>
  </si>
  <si>
    <t>Piknik pn.: „Jagnięcina podlaska – walory smakowe i zdrowotne”</t>
  </si>
  <si>
    <t>Zwiększenie samoorganizacji hodowców jagnięciny w województwie podlaskim</t>
  </si>
  <si>
    <t>hodowcy owiec, ogół społeczeństwa</t>
  </si>
  <si>
    <t>Regionalny Związek Hodowców Owiec i Kóz w Białymstoku</t>
  </si>
  <si>
    <t>Białystok, ul. Skłodowskiej 3, 15-094 Białystok</t>
  </si>
  <si>
    <t>Promocja dziedzictwa kulturowego i kulinarnego – „Spotkanie Kultur Pogranicza”</t>
  </si>
  <si>
    <t xml:space="preserve">Wspieranie działalności i aktywizację społeczności lokalnej poprzez pielęgnowanie dziedzictwa kulturowego i kulinarnego naszego regionu. </t>
  </si>
  <si>
    <t>Przedsięwzięcie plenerowe</t>
  </si>
  <si>
    <t>Gmina Sokółka</t>
  </si>
  <si>
    <t>Sokółka, Plac Kościuszki 1,     16-100 Sokółka</t>
  </si>
  <si>
    <t>liczba zespołów ludowych</t>
  </si>
  <si>
    <t>Dzień Anioła w Suwalskim Przytulisku</t>
  </si>
  <si>
    <t>Promowanie włączenia społecznego, zmniejszania ubóstwa oraz rozwoju gospodarczego na obszarach wiejskich.</t>
  </si>
  <si>
    <t>Plener rękodzielniczy</t>
  </si>
  <si>
    <t>Młode pokolenie i osoby starsze ze wsi Węgielnia oraz okolic</t>
  </si>
  <si>
    <t>Węgielnia 6,      16-411 Szypliszki</t>
  </si>
  <si>
    <t>Suwalskie Przytulisko Alicja Wasilewska</t>
  </si>
  <si>
    <t>Sieciowanie podmiotów prowadzących działalność przetwórczą i gastronomiczną z wykorzystaniem lokalnych produktów spożywczych poprzez utworzenie „Podlaskiego Szlaku Kulinarnego”</t>
  </si>
  <si>
    <t>Celem operacji jest wsparcie funkcjonowania lokalnych podmiotów funkcjonujących w branży przetwórczej i gastronomicznej w województwie podlaskim.</t>
  </si>
  <si>
    <t>Konferencja oraz wydarzenie plenerowa.</t>
  </si>
  <si>
    <t>Lokalni producenci wyrobów spożywczych  oraz podmioty prowadzące małą gastronomię w oparciu o lokalne produkty z wykorzystaniem podlaskiej tradycji kulinarnej.</t>
  </si>
  <si>
    <t>Szepietowo,      18-210 Szepietowo</t>
  </si>
  <si>
    <t>XIII Święto Sera w Korycinie</t>
  </si>
  <si>
    <t xml:space="preserve">* promowanie produktów regionalnych, m.in. sera korycińskiego wytwarzanego w tradycyjny sposób,
* wprowadzanie do obrotu produktów rolnych, przetworzonych w ramach rozwoju łańcucha żywnościowego 
</t>
  </si>
  <si>
    <t>Wydarzenie plenerowe</t>
  </si>
  <si>
    <t xml:space="preserve">Gminny Ośrodek Kultury, Sportu i Turystyki </t>
  </si>
  <si>
    <t>Korycin,             ul. Knyszyńska 2a, 16-140 Korycin</t>
  </si>
  <si>
    <t>"Natura na talerzu - II Kiermasz Zdrowej Żywności</t>
  </si>
  <si>
    <t>Rozwój i promocja lokalnych producentów, usług i produktów lokalnych, popularyzacja kuchni lokalnej oraz wymiana doświadczeń</t>
  </si>
  <si>
    <t>Powiat Białostocki</t>
  </si>
  <si>
    <t xml:space="preserve">Białystok,           ul. Borsucza 2 
15-569 Białystok
</t>
  </si>
  <si>
    <t xml:space="preserve">liczba materiałów informacyjno-promocyjnych                                                      </t>
  </si>
  <si>
    <t>Szkolenie i warsztaty terenowe nt. Innowacyjnych rozwiązań w zakresie produktów przetworzonych metodami tradycyjnymi (sery podpuszczkowe, mięso, wędliny).</t>
  </si>
  <si>
    <t xml:space="preserve">Upowszechnianie innowacyjnych rozwiązań i dobrych praktyk poprzez umożliwienie ostatecznym odbiorcom praktycznego zapoznania się z nowymi przepisami wchodzącymi w życie oraz rozwiązaniami w przetwórstwie rolno-spożywczym.  
Poprzez projekt nastąpi aktywizacja potencjalnych partnerów grupy operacyjnej na rzecz podejmowania inicjatyw w zakresie rozwoju małego przetwórstwa w celu osiągnięcia celów , a co za tym idzie wsparcie współpracy międzysektorowej i powstawania nowych miejsc pracy. </t>
  </si>
  <si>
    <t>Szkolenie oraz warsztaty</t>
  </si>
  <si>
    <t xml:space="preserve">Przedsiębiorcy, rolnicy, mali przetwórcy planujący rozpoczęcie działalności w tej dziedzinie, mieszkańcy obszarów wiejskich, doradcy rolni </t>
  </si>
  <si>
    <t>Kraina Puszczańskich Tradycji – nowa inicjatywa społeczna na obszarze wiejskim gminy Czarna Białostocka</t>
  </si>
  <si>
    <t>Promowanie inicjatyw społecznych podejmowanych na obszarach wiejskich gminy Czarna Białostocka poprzez przetestowanie i sprawdzenie oferty edukacyjnej nowopowstałej wsi tematycznej Kraina Puszczańskich Tradycji</t>
  </si>
  <si>
    <t>Uczniowie i nauczyciele</t>
  </si>
  <si>
    <t>Stowarzyszenie Kraina Puszczańskich Tradycji</t>
  </si>
  <si>
    <t>Czarna Wieś Kościelna,           ul. Wierzbowa 5, 16-020 Czarna Białostocka</t>
  </si>
  <si>
    <t>Warsztaty połączone z wizytą studyjną</t>
  </si>
  <si>
    <t>Etno - design – Dochodowa tradycja</t>
  </si>
  <si>
    <t>Podniesienie jakości, poziomu życia rodzin poprzez dodatkowe źródło zarobkowania; Ochrona i zachowanie dziedzictwa kulturowego, poprzez promowanie tradycyjnych wzorów ludowych.</t>
  </si>
  <si>
    <t>Organizacja warsztatów</t>
  </si>
  <si>
    <t>Osoby wyrażające chęć podjęcia działalności gospodarczej w zakresie produkcji ubrań i rzeczy użytkowych z wykorzystaniem wzornictwa tradycyjnego</t>
  </si>
  <si>
    <t>Wojewódzki Ośrodek Animacji Kultury w Białymstoku</t>
  </si>
  <si>
    <t>Białystok,            ul. Kilińskiego 8, 15-950 Białystok</t>
  </si>
  <si>
    <t>Cykl działań: „Tradycja i nowoczesność- Rola aktywności kobiet w zrównoważonym rozwoju obszarów wiejskich oraz w tworzeniu i kultywowaniu kultury i tradycji”</t>
  </si>
  <si>
    <t xml:space="preserve">• podniesienie aktywności i kompetencji oraz świadomości uczestnictwa w realizacji polityki zrównoważonego rozwoju obszarów wiejskich w oparciu o dobre praktyki w zakresie dziedzictwa kulturowego i przyrodniczego wsi, kobiet z obszarów wiejskich oraz organizacji pozarządowych działających na obszarach wiejskich,
• zwiększenie możliwości pozyskania przez kobiety, organizacji pozarządowych z obszarów wiejskich funduszy z PROW 2014-2020 na rozwój aktywności kobiet oraz organizacji na obszarach wiejskich,
• promowanie roli kobiety,
• wsparcie aktywności kobiet wiejskich, zachęcanie do podejmowania własnych inicjatyw gospodarczych.
</t>
  </si>
  <si>
    <t>Mieszkańcy obszarów wiejskich</t>
  </si>
  <si>
    <t>Stowarzyszenie Bardzo Aktywna Wieś „Barwa”</t>
  </si>
  <si>
    <t>Rafałówka 63,     16-060 Zabłudów</t>
  </si>
  <si>
    <t xml:space="preserve">liczba konferencji, </t>
  </si>
  <si>
    <t xml:space="preserve">Młodzi nadzieją podlaskiego rolnictwa – czyli dlaczego warto zostać na wsi – konkurs na najciekawszy artykuł </t>
  </si>
  <si>
    <t>Aktywizacja młodych ludzi</t>
  </si>
  <si>
    <t>Uczniowie szkół rolniczych z Województwa podlaskiego</t>
  </si>
  <si>
    <t>Aktywizacja seniorów poprzez warsztaty lokalnej tradycji.</t>
  </si>
  <si>
    <t xml:space="preserve">Aktywizacja osób 50+ w zakresie włączenie do życia społecznego; Ochrona i zachowanie dziedzictwa regionu poprzez promowanie tradycyjnych wyrobów z naturalnych materiałów.
</t>
  </si>
  <si>
    <t>Organizacja warsztatów.</t>
  </si>
  <si>
    <t>Osoby powyżej 50 roku życia.</t>
  </si>
  <si>
    <t>Stowarzyszenie „Zameczek”</t>
  </si>
  <si>
    <t>Ciechanowiec,    ul. Szkolna 7c/14,   18-230 Ciechanowiec</t>
  </si>
  <si>
    <t xml:space="preserve">„Stare w Nowym”- wprowadzenie starej techniki koronkarskiej we współczesne wzornictwo przy udziale lokalnej międzypokoleniowej grupy z Podlasia. </t>
  </si>
  <si>
    <t>* przekazanie młodemu pokoleniu umiejętności posługiwania się ginącą techniką rękodzielniczą, która może stać się podstawą dla własnej przedsiębiorczości;
* pokazanie, że rękodzieło  może być źródłem do alternatywnego sposobu zarabiania pieniędzy</t>
  </si>
  <si>
    <t>Warsztaty, publikacja</t>
  </si>
  <si>
    <t>Młodzież, seniorzy - pośrednio ogół społeczeństwa</t>
  </si>
  <si>
    <t>Fundacja Targ Kreatywności</t>
  </si>
  <si>
    <t>Łapicze 3, 16-120 Krynki</t>
  </si>
  <si>
    <t xml:space="preserve">Turniej Wsi Monieckich </t>
  </si>
  <si>
    <t>Promocja walorów monieckich wsi, kultywowanie miejscowych tradycji, rozwijanie poczucia tożsamości lokalnej, aktywizacja społeczności wiejskiej obszaru gminy, a także zwiększenie atrakcyjności turystycznej obszaru gminy</t>
  </si>
  <si>
    <t>Moniecki Ośrodek Kultury</t>
  </si>
  <si>
    <t>Mońki,                   ul. Białostocka 25, 19-100 Białystok</t>
  </si>
  <si>
    <t>Ekoturystyka przyszłością województwa podlaskiego - II Podlaska Konferencja Ekoturystyczna wraz ze specjalistycznymi warsztatami szkoleniowymi.</t>
  </si>
  <si>
    <t>Nawiązanie, podtrzymanie lub zacieśnienie współpracy pomiędzy osobawmi działającymi katywnie w wiejskiej branży turystycznej</t>
  </si>
  <si>
    <t xml:space="preserve">Konferencja, warsztaty </t>
  </si>
  <si>
    <t xml:space="preserve">Grupę docelową będą stanowiły osoby, które aktywnie działają lub zamierzają podjąć pracę w branży turystycznej i okołoturystycznej, a także są zainteresowane pozyskaniem wiedzy z zakresu ekoturystyki </t>
  </si>
  <si>
    <t xml:space="preserve">FUNDUSZE SZKOLENIA DORADZTWO CONSULTING Paweł Lange-Kuczyński </t>
  </si>
  <si>
    <t>Białystok,             ul. Rynek Kościuszki 30 lok. 4, 15-426 Białystok</t>
  </si>
  <si>
    <t xml:space="preserve">Odnawialne źródła energii – w poszukiwaniu innowacyjnych rozwiązań </t>
  </si>
  <si>
    <t xml:space="preserve">     Liczba wyjazdów studyjnych/ Liczba uczestników wyjazdu studyjnego</t>
  </si>
  <si>
    <t>1/30</t>
  </si>
  <si>
    <t>Przedstawiciele LGD oraz instytucji wdrażającej RLKS</t>
  </si>
  <si>
    <t>Białystok,           ul. Kard. S. Wyszyńskiego 1,      15-888 Białystok</t>
  </si>
  <si>
    <t>Cykl spotkań związanych z wdrażaniem LSR/RLKS, w tym Forum Podlaskiej Sieci LGD – rok wdrażania RLKS – doświadczenia i wyzwania</t>
  </si>
  <si>
    <t>Cykl spotkań szkoleniowo-informacyjnych</t>
  </si>
  <si>
    <t>Liczba spotkań szkoleniowo-informacyjnych/ Liczba uczestików spotkań szkoleniowo-informacyjnych</t>
  </si>
  <si>
    <t>2/75</t>
  </si>
  <si>
    <t>Przedstawiciele LGD oraz instytucji zarządzającej/ wdrażającej RLKS</t>
  </si>
  <si>
    <t>Debata "OZE na wsi dla zwykłego człowieka"</t>
  </si>
  <si>
    <t>Liczba konferencji/Liczba uczestników konferencji</t>
  </si>
  <si>
    <t>1/60</t>
  </si>
  <si>
    <t xml:space="preserve">Mieszkańcy terenów wiejskich, rolnicy, doradcy rolniczy, przedstawiciele samorządu lokalnego oraz podmiotów wspierających rozwój obszarów wiejskich.  </t>
  </si>
  <si>
    <t>Debata "Rolniczy handel detaliczny"</t>
  </si>
  <si>
    <r>
      <rPr>
        <b/>
        <sz val="10"/>
        <rFont val="Arial"/>
        <family val="2"/>
        <charset val="238"/>
      </rPr>
      <t xml:space="preserve">Cel operacji: </t>
    </r>
    <r>
      <rPr>
        <sz val="10"/>
        <rFont val="Arial"/>
        <family val="2"/>
        <charset val="238"/>
      </rPr>
      <t xml:space="preserve"> Upowszechnianie wiedzy w zakresie rolniczego Handlu detalicznego. </t>
    </r>
    <r>
      <rPr>
        <b/>
        <sz val="10"/>
        <rFont val="Arial"/>
        <family val="2"/>
        <charset val="238"/>
      </rPr>
      <t xml:space="preserve">Przedmiot operacji: </t>
    </r>
    <r>
      <rPr>
        <sz val="10"/>
        <rFont val="Arial"/>
        <family val="2"/>
        <charset val="238"/>
      </rPr>
      <t xml:space="preserve">Zaprezentowanie mieszkańcom obszarów wiejskich aktualnych przepisów oraz wskazanie barier prawnych związanych z przetwórstwem żywności. </t>
    </r>
    <r>
      <rPr>
        <b/>
        <sz val="10"/>
        <rFont val="Arial"/>
        <family val="2"/>
        <charset val="238"/>
      </rPr>
      <t xml:space="preserve">Temat operacji:  </t>
    </r>
    <r>
      <rPr>
        <sz val="10"/>
        <rFont val="Arial"/>
        <family val="2"/>
        <charset val="238"/>
      </rPr>
      <t xml:space="preserve">Upowszechnianie wiedzy w zakresie tworzenia krótkich łańcuchów dostaw w rozumieniu art. 2 ust. 1 akapit drugi lit. m rozporządzenia nr 1305/2013 w sektorze rolno-spożywczym. </t>
    </r>
  </si>
  <si>
    <t>Debata na żywo z udziałem ekspertów</t>
  </si>
  <si>
    <t>Liczba zorganizowanych debat/ Liczba uczestników debaty/ Liczba audycji telewizyjnych/ Liczba audycji radiowych</t>
  </si>
  <si>
    <t>1/60/1/1</t>
  </si>
  <si>
    <t>Ogół społeczeństwa (w szczególności mieszkańcy obszarów wiejskich)</t>
  </si>
  <si>
    <t>Doświadczenia 20-lecia agroturystyki na Podlasiu i kierunki jej dalszego rozwoju</t>
  </si>
  <si>
    <r>
      <rPr>
        <b/>
        <sz val="10"/>
        <rFont val="Arial"/>
        <family val="2"/>
        <charset val="238"/>
      </rPr>
      <t>Cel operacji:</t>
    </r>
    <r>
      <rPr>
        <sz val="10"/>
        <rFont val="Arial"/>
        <family val="2"/>
        <charset val="238"/>
      </rPr>
      <t xml:space="preserve"> Propagowanie dobrych praktyk oraz upowszechnianie nowych inicjatyw w zakresie agroturystyki. </t>
    </r>
    <r>
      <rPr>
        <b/>
        <sz val="10"/>
        <rFont val="Arial"/>
        <family val="2"/>
        <charset val="238"/>
      </rPr>
      <t xml:space="preserve">Przedmiot operacji: </t>
    </r>
    <r>
      <rPr>
        <sz val="10"/>
        <rFont val="Arial"/>
        <family val="2"/>
        <charset val="238"/>
      </rPr>
      <t xml:space="preserve">Uświadomienie uczestnikom – mieszkańcom obszarów wiejskich, jakie walory ma ich region i jak mogą wykorzystywać bogactwo i różnorodność dziedzictwa kulturowego dla poprawy jakości życia i tworzenia nowych miejsc pracy. </t>
    </r>
    <r>
      <rPr>
        <b/>
        <sz val="10"/>
        <rFont val="Arial"/>
        <family val="2"/>
        <charset val="238"/>
      </rPr>
      <t xml:space="preserve">Temat operacji: </t>
    </r>
    <r>
      <rPr>
        <sz val="10"/>
        <rFont val="Arial"/>
        <family val="2"/>
        <charset val="238"/>
      </rPr>
      <t xml:space="preserve">Upowszechnianie wiedzy w zakresie optymalizacji wykorzystywania przez mieszkańców obszarów wiejskich zasobów środowiska naturalnego. </t>
    </r>
  </si>
  <si>
    <t>Mieszkańcy obszarów wiejskich (w szczególności podmioty prowadzące obiekty agroturystyczne)</t>
  </si>
  <si>
    <t>Rozpowszechnianie rezultatów badań związanych z doświadczalnictwem odmian</t>
  </si>
  <si>
    <r>
      <rPr>
        <b/>
        <sz val="10"/>
        <rFont val="Arial"/>
        <family val="2"/>
        <charset val="238"/>
      </rPr>
      <t xml:space="preserve">Cel operacji: </t>
    </r>
    <r>
      <rPr>
        <sz val="10"/>
        <rFont val="Arial"/>
        <family val="2"/>
        <charset val="238"/>
      </rPr>
      <t xml:space="preserve"> Upowszechnianie odmian zalecanych do uprawy na obszarze województwa podlaskiego.                                      </t>
    </r>
    <r>
      <rPr>
        <b/>
        <sz val="10"/>
        <rFont val="Arial"/>
        <family val="2"/>
        <charset val="238"/>
      </rPr>
      <t xml:space="preserve">Przedmiot operacji: </t>
    </r>
    <r>
      <rPr>
        <sz val="10"/>
        <rFont val="Arial"/>
        <family val="2"/>
        <charset val="238"/>
      </rPr>
      <t xml:space="preserve">Propagowanie wśród mieszkańców obszarów wiejskich racjonalnego gospodarowania gruntami rolnymi, uświadomienie im czym jest rekomendacja odmian. </t>
    </r>
    <r>
      <rPr>
        <b/>
        <sz val="10"/>
        <rFont val="Arial"/>
        <family val="2"/>
        <charset val="238"/>
      </rPr>
      <t xml:space="preserve">Temat operacji: </t>
    </r>
    <r>
      <rPr>
        <sz val="10"/>
        <rFont val="Arial"/>
        <family val="2"/>
        <charset val="238"/>
      </rPr>
      <t xml:space="preserve">Upowszechnianie wiedzy w zakresie innowacyjnych rozwiązań w rolnictwie, produkcji żywności, leśnictwie i na obszarach wiejskich. </t>
    </r>
  </si>
  <si>
    <t>Wyszukiwarka odmian</t>
  </si>
  <si>
    <t>Liczba narzędzi internetowych</t>
  </si>
  <si>
    <t>Mieszkańcy terenów wiejskich, rolnicy, właściciele gospodarstw agroturystycznych, doradcy rolniczy, przedstawiciele instytucji wspierających rozwój obszarów wiejskich.</t>
  </si>
  <si>
    <t>Forum rolnicze w Janowie z udziałem samorządu rolniczego</t>
  </si>
  <si>
    <r>
      <rPr>
        <b/>
        <sz val="10"/>
        <rFont val="Arial"/>
        <family val="2"/>
        <charset val="238"/>
      </rPr>
      <t xml:space="preserve">Cel operacji: </t>
    </r>
    <r>
      <rPr>
        <sz val="10"/>
        <rFont val="Arial"/>
        <family val="2"/>
        <charset val="238"/>
      </rPr>
      <t xml:space="preserve"> Usprawnienie przepływy informacji pomiędzy podmiotami zaangażowanymi w rozwój obszarów wiejskich. </t>
    </r>
    <r>
      <rPr>
        <b/>
        <sz val="10"/>
        <rFont val="Arial"/>
        <family val="2"/>
        <charset val="238"/>
      </rPr>
      <t xml:space="preserve">Przedmiot operacji: </t>
    </r>
    <r>
      <rPr>
        <sz val="10"/>
        <rFont val="Arial"/>
        <family val="2"/>
        <charset val="238"/>
      </rPr>
      <t xml:space="preserve">Konfrontacja możliwości jakie stwarza nowa perspektywa PROW z wymaganiami jakie płyną z nowego programu. </t>
    </r>
    <r>
      <rPr>
        <b/>
        <sz val="10"/>
        <rFont val="Arial"/>
        <family val="2"/>
        <charset val="238"/>
      </rPr>
      <t xml:space="preserve">Temat operacji: </t>
    </r>
    <r>
      <rPr>
        <sz val="10"/>
        <rFont val="Arial"/>
        <family val="2"/>
        <charset val="238"/>
      </rPr>
      <t xml:space="preserve">Upowszechnianie wiedzy dotyczącej zarządzania projektami z zakresu rozwoju obszarów wiejskich.            </t>
    </r>
  </si>
  <si>
    <t xml:space="preserve">Mieszkańcy terenów wiejskich, rolnicy, doradcy rolniczy, przedstawiciele samorządu lokalnego oraz instytucji wspierających rozwój obszarów wiejskich  </t>
  </si>
  <si>
    <t>Kampania informacyjna w zakresie zagrożeń związanych z wystąpieniem chorób zakaźnych zwierząt – afrykański pomór świń ASF, wysoce zjadliwa grypa ptaków HPAI</t>
  </si>
  <si>
    <t>Kampania informacyjna</t>
  </si>
  <si>
    <t>Liczba kampanii informacyjnych</t>
  </si>
  <si>
    <t>Ogół społeczeństwa, hodowcy zwierząt, przedstawiciele służb weterynaryjnych, samorząd terytorialny, podmioty wspierające rozwój obszarów wiejskich</t>
  </si>
  <si>
    <t>Współpraca międzyinstytucjonalna związana z szacowaniem szkód łowieckich</t>
  </si>
  <si>
    <r>
      <rPr>
        <b/>
        <sz val="10"/>
        <rFont val="Arial"/>
        <family val="2"/>
        <charset val="238"/>
      </rPr>
      <t xml:space="preserve">Cel operacji: </t>
    </r>
    <r>
      <rPr>
        <sz val="10"/>
        <rFont val="Arial"/>
        <family val="2"/>
        <charset val="238"/>
      </rPr>
      <t xml:space="preserve">Upowszechnanie wiedzy w zakresie szkód łowieckich. </t>
    </r>
    <r>
      <rPr>
        <b/>
        <sz val="10"/>
        <rFont val="Arial"/>
        <family val="2"/>
        <charset val="238"/>
      </rPr>
      <t>Przedmiot operacji:</t>
    </r>
    <r>
      <rPr>
        <sz val="10"/>
        <rFont val="Arial"/>
        <family val="2"/>
        <charset val="238"/>
      </rPr>
      <t xml:space="preserve"> Wymiana doświadczeń przedstawicieli podmiotów dokonujących szacowania szkód łowieckich, jak również optymalizacja procesów z tym związanych pod kątem rolników.</t>
    </r>
    <r>
      <rPr>
        <b/>
        <sz val="10"/>
        <rFont val="Arial"/>
        <family val="2"/>
        <charset val="238"/>
      </rPr>
      <t xml:space="preserve"> Temat operacji: </t>
    </r>
    <r>
      <rPr>
        <sz val="10"/>
        <rFont val="Arial"/>
        <family val="2"/>
        <charset val="238"/>
      </rPr>
      <t xml:space="preserve">Wspieranie tworzenia sieci współpracy partnerskiej dotyczącej rolnictwa i obszarów wiejskich przez podnoszenie poziomu wiedzy w tym zakresie.  </t>
    </r>
    <r>
      <rPr>
        <b/>
        <sz val="10"/>
        <rFont val="Arial"/>
        <family val="2"/>
        <charset val="238"/>
      </rPr>
      <t xml:space="preserve">         </t>
    </r>
  </si>
  <si>
    <t>Spotkanie informacyjne/ Praca w terenie</t>
  </si>
  <si>
    <t xml:space="preserve">Liczba spotkań informacyjnych/Liczba uczestników spotkania </t>
  </si>
  <si>
    <t>1/15</t>
  </si>
  <si>
    <t>Przedstawiciele podmiotów dokonujących szacowania szkód łowieckich</t>
  </si>
  <si>
    <t xml:space="preserve">Seminarium pszczelarskie połączone z degustacją produktów pszczelich - przedsięwzięcie edukacyjne </t>
  </si>
  <si>
    <t>Liczba seminariów/Liczba uczestników seminarium/ Liczba punktów informacyjnych</t>
  </si>
  <si>
    <t>1/120/1</t>
  </si>
  <si>
    <t>Mieszkańcy obszarów wiejskich (w szczególności pszczelarze z województwa podlaskiego)</t>
  </si>
  <si>
    <t>Cykl audycji telewizyjnych, artykułów prasowych/ materiałów informacyjnych o współpracy w sektorze rolnym, spółdzielczości oraz form realizowania wspólnych inwestycji</t>
  </si>
  <si>
    <t>Audycje telewizyjne/ Artykuły prasowe</t>
  </si>
  <si>
    <t>Liczba audycji telewizyjnych/ Liczba artykułów prasowych</t>
  </si>
  <si>
    <t>4/4</t>
  </si>
  <si>
    <t>Ogół społeczeństwa, rolnicy, instytucje wspierające rolnictwo</t>
  </si>
  <si>
    <t>Sieciowanie współpracy rolniczej  jako metody zwiększenia opłacalności produkcji</t>
  </si>
  <si>
    <r>
      <rPr>
        <b/>
        <sz val="10"/>
        <rFont val="Arial"/>
        <family val="2"/>
        <charset val="238"/>
      </rPr>
      <t xml:space="preserve">Cel operacji: </t>
    </r>
    <r>
      <rPr>
        <sz val="10"/>
        <rFont val="Arial"/>
        <family val="2"/>
        <charset val="238"/>
      </rPr>
      <t>Upowszechnianie wiedzy o spółdzielczości oraz innych formach współpracy w sektorze rolnym.</t>
    </r>
    <r>
      <rPr>
        <b/>
        <sz val="10"/>
        <rFont val="Arial"/>
        <family val="2"/>
        <charset val="238"/>
      </rPr>
      <t xml:space="preserve"> Przedmiot operacji: </t>
    </r>
    <r>
      <rPr>
        <sz val="10"/>
        <rFont val="Arial"/>
        <family val="2"/>
        <charset val="238"/>
      </rPr>
      <t xml:space="preserve">Wymiana doświadczeń w zakresie wspólnej dystrybucji żywności. </t>
    </r>
    <r>
      <rPr>
        <b/>
        <sz val="10"/>
        <rFont val="Arial"/>
        <family val="2"/>
        <charset val="238"/>
      </rPr>
      <t xml:space="preserve">Temat operacji:  </t>
    </r>
    <r>
      <rPr>
        <sz val="10"/>
        <rFont val="Arial"/>
        <family val="2"/>
        <charset val="238"/>
      </rPr>
      <t xml:space="preserve">Wspieranie tworzenia sieci współpracy partnerskiej dotyczącej rolnictwa i obszarów wiejskich przez podnoszenie poziomu wiedzy w tym zakresie.          </t>
    </r>
  </si>
  <si>
    <t>Liczba wyjazdów studyjnych/ Liczba uczestników wyjazdu studyjnego</t>
  </si>
  <si>
    <t>1/20</t>
  </si>
  <si>
    <t xml:space="preserve"> Rolnicy, producenci i przetwórcy rolni oraz doradcy z województwa podalskiego</t>
  </si>
  <si>
    <t>Cykl przedsięwzięć targowo-wystawienniczych na terenie Polski związanych z prezentacją osiągnięć i promocją wsi województwa podlaskiego</t>
  </si>
  <si>
    <r>
      <rPr>
        <b/>
        <sz val="10"/>
        <rFont val="Arial"/>
        <family val="2"/>
        <charset val="238"/>
      </rPr>
      <t xml:space="preserve">Cel operacji: </t>
    </r>
    <r>
      <rPr>
        <sz val="10"/>
        <rFont val="Arial"/>
        <family val="2"/>
        <charset val="238"/>
      </rPr>
      <t xml:space="preserve">Prezentacja i promocja ekologicznych, tradycyjnych i regionalnych produktów żywnościowych wysokiej jakości z województwa podlaskiego. </t>
    </r>
    <r>
      <rPr>
        <b/>
        <sz val="10"/>
        <rFont val="Arial"/>
        <family val="2"/>
        <charset val="238"/>
      </rPr>
      <t xml:space="preserve">Przedmiot operacji: </t>
    </r>
    <r>
      <rPr>
        <sz val="10"/>
        <rFont val="Arial"/>
        <family val="2"/>
        <charset val="238"/>
      </rPr>
      <t xml:space="preserve">Zaprezentowanie dorobku podlaskiego rolnictwa szczególnie w obszarze dziedzictwa kulturowego i kulinarnego. </t>
    </r>
    <r>
      <rPr>
        <b/>
        <sz val="10"/>
        <rFont val="Arial"/>
        <family val="2"/>
        <charset val="238"/>
      </rPr>
      <t xml:space="preserve">Temat operacji: </t>
    </r>
    <r>
      <rPr>
        <sz val="10"/>
        <rFont val="Arial"/>
        <family val="2"/>
        <charset val="238"/>
      </rPr>
      <t xml:space="preserve">Promocja jakości życia na wsi lub promocja wsi jako miejsca do życia i rozwoju zawodowego. </t>
    </r>
    <r>
      <rPr>
        <b/>
        <sz val="10"/>
        <rFont val="Arial"/>
        <family val="2"/>
        <charset val="238"/>
      </rPr>
      <t xml:space="preserve">     </t>
    </r>
    <r>
      <rPr>
        <sz val="10"/>
        <rFont val="Arial"/>
        <family val="2"/>
        <charset val="238"/>
      </rPr>
      <t xml:space="preserve">    </t>
    </r>
  </si>
  <si>
    <t>Targi, wystawy</t>
  </si>
  <si>
    <t>Liczba targów/wystaw</t>
  </si>
  <si>
    <t>7</t>
  </si>
  <si>
    <t>Odwiedzający targi, potencjalni konsumenci  produktów rolno- spożywczych, producenci żywności wysokiej jakości - wystawcy podczas targów</t>
  </si>
  <si>
    <t>Spotkanie blogerów z producentami</t>
  </si>
  <si>
    <r>
      <rPr>
        <b/>
        <sz val="10"/>
        <rFont val="Arial"/>
        <family val="2"/>
        <charset val="238"/>
      </rPr>
      <t>Cel operacji:</t>
    </r>
    <r>
      <rPr>
        <sz val="10"/>
        <rFont val="Arial"/>
        <family val="2"/>
        <charset val="238"/>
      </rPr>
      <t xml:space="preserve"> Kreowanie zdrowego trybu odżywiania się połączonego z wypoczynkiem na terenach wiejskich a także gastroturystykę. </t>
    </r>
    <r>
      <rPr>
        <b/>
        <sz val="10"/>
        <rFont val="Arial"/>
        <family val="2"/>
        <charset val="238"/>
      </rPr>
      <t>Przedmiot operacji: N</t>
    </r>
    <r>
      <rPr>
        <sz val="10"/>
        <rFont val="Arial"/>
        <family val="2"/>
        <charset val="238"/>
      </rPr>
      <t xml:space="preserve">awiązywanie kontaktów pomiędzy producentami kulinariów wsi Podlaskiej i konsumentami. </t>
    </r>
    <r>
      <rPr>
        <b/>
        <sz val="10"/>
        <rFont val="Arial"/>
        <family val="2"/>
        <charset val="238"/>
      </rPr>
      <t>Temat operacji:</t>
    </r>
    <r>
      <rPr>
        <sz val="10"/>
        <rFont val="Arial"/>
        <family val="2"/>
        <charset val="238"/>
      </rPr>
      <t>Wspieranie rozwoju przedsiębiorczości na obszarach wiejskich przez podnoszenie poziomu wiedzy i umiejętności w obszarze małego przetwórstwa lokalnego lub w obszarze rozwoju zielonej gospodarki, w tym tworzenie nowych miejsc pracy.</t>
    </r>
    <r>
      <rPr>
        <b/>
        <sz val="10"/>
        <rFont val="Arial"/>
        <family val="2"/>
        <charset val="238"/>
      </rPr>
      <t xml:space="preserve">        </t>
    </r>
  </si>
  <si>
    <t>Liczba spotkań/ Liczba uczestników spotkań</t>
  </si>
  <si>
    <t>Producenci żywności, rolnicy, dziennikarze, blogerzy</t>
  </si>
  <si>
    <t>Produkty rolne z Podlaskiego w walce z cukrzycą</t>
  </si>
  <si>
    <t>Spotkania informacyjno-edukacyjne</t>
  </si>
  <si>
    <t>Liczba spotkań informacyjno-edukacyjnych/ Liczba uczestników spotkań informacyjno-edukacyjnych</t>
  </si>
  <si>
    <t>1/50</t>
  </si>
  <si>
    <t>Ogół społeczeństwa (w szczególności mieszkancy obszarów wiejskich, osoby chorujace na cukrzycę typu II)</t>
  </si>
  <si>
    <t>Olimpiada Aktywności Wiejskiej (edycja 2016/2017) - nagrody i podsumowanie</t>
  </si>
  <si>
    <t>Liczba konkursów/ liczba laureatów konkursu</t>
  </si>
  <si>
    <t>1/22</t>
  </si>
  <si>
    <t>Lokalni liderzy wiejscy, sołtysi, reprezentanci organizacji pozarządowych, przedstawiciele samorządu gminnego oraz środowiska zainteresowane rozwojem obszarów wiejskich województwa podlaskiego</t>
  </si>
  <si>
    <t>Olimpiada Aktywności Wiejskiej na 2017 (edycja 2017/2018) - orgaznizacja olimpiady</t>
  </si>
  <si>
    <t>Liczba konkursów/ liczba uczestników konkursów</t>
  </si>
  <si>
    <t>Olimpiada Młodych Producentów Rolnych</t>
  </si>
  <si>
    <t>Liczba uczestników konkursu/ Liczba laureatów konkursu</t>
  </si>
  <si>
    <t>46/5</t>
  </si>
  <si>
    <t>Młodzi producenci rolni oraz uczniowie posiadający lub współgospodarujący w gospodarstwie rolnym</t>
  </si>
  <si>
    <t>Rozwój i modernizacja strony internetowej produkty.wrotapodlasia.pl</t>
  </si>
  <si>
    <t>Strona internetowa</t>
  </si>
  <si>
    <t>Liczba utworzonych/zmodernizowanych stron internetowych</t>
  </si>
  <si>
    <t>Konkurs Podlaska AgroLiga 2017</t>
  </si>
  <si>
    <r>
      <rPr>
        <b/>
        <sz val="10"/>
        <rFont val="Arial"/>
        <family val="2"/>
        <charset val="238"/>
      </rPr>
      <t>Cel operacji:</t>
    </r>
    <r>
      <rPr>
        <sz val="10"/>
        <rFont val="Arial"/>
        <family val="2"/>
        <charset val="238"/>
      </rPr>
      <t xml:space="preserve"> Promocja i upowszechnanie najlepszych praktyk w rolnictwie. </t>
    </r>
    <r>
      <rPr>
        <b/>
        <sz val="10"/>
        <rFont val="Arial"/>
        <family val="2"/>
        <charset val="238"/>
      </rPr>
      <t xml:space="preserve">Przedmiot operacji: </t>
    </r>
    <r>
      <rPr>
        <sz val="10"/>
        <rFont val="Arial"/>
        <family val="2"/>
        <charset val="238"/>
      </rPr>
      <t xml:space="preserve">Prezentacja najbardziej przedsiębiorczych rolników oraz producentów, którzy najlepiej dostosowują prowadzenie swoich gospodarstw i przedsiębiorstw do nowych realiów gospodarowania oraz przybliżenie społeczeństwu atutów podlaskiego rolnictwa w zakresie produktów wysokiej jakości, nowoczesnych technologii. </t>
    </r>
    <r>
      <rPr>
        <b/>
        <sz val="10"/>
        <rFont val="Arial"/>
        <family val="2"/>
        <charset val="238"/>
      </rPr>
      <t xml:space="preserve">Temat operacji:  </t>
    </r>
    <r>
      <rPr>
        <sz val="10"/>
        <rFont val="Arial"/>
        <family val="2"/>
        <charset val="238"/>
      </rPr>
      <t xml:space="preserve">Promocja jakości życia na wsi lub promocja wsi jako miejsca do życia i rozwoju zawodowego.  </t>
    </r>
    <r>
      <rPr>
        <b/>
        <sz val="10"/>
        <rFont val="Arial"/>
        <family val="2"/>
        <charset val="238"/>
      </rPr>
      <t xml:space="preserve">  </t>
    </r>
  </si>
  <si>
    <t>Liczba konkursów/ Liczba laureatów konkursu</t>
  </si>
  <si>
    <t>1/ 6</t>
  </si>
  <si>
    <t xml:space="preserve">Rolnicy oraz przedsiębiorstwa z branży rolniczej z województwa podlaskiego </t>
  </si>
  <si>
    <t xml:space="preserve">Przetwarzanie mleka udojowego – warsztaty serowarskie </t>
  </si>
  <si>
    <r>
      <rPr>
        <b/>
        <sz val="10"/>
        <rFont val="Arial"/>
        <family val="2"/>
        <charset val="238"/>
      </rPr>
      <t xml:space="preserve">Cel operacji: </t>
    </r>
    <r>
      <rPr>
        <sz val="10"/>
        <rFont val="Arial"/>
        <family val="2"/>
        <charset val="238"/>
      </rPr>
      <t xml:space="preserve"> Identyfikacja i upowszechnanie dobrych praktyk w zakresie wytwarzania sera w warunkach domowych.</t>
    </r>
    <r>
      <rPr>
        <b/>
        <sz val="10"/>
        <rFont val="Arial"/>
        <family val="2"/>
        <charset val="238"/>
      </rPr>
      <t xml:space="preserve"> Przedmiot operacji:  </t>
    </r>
    <r>
      <rPr>
        <sz val="10"/>
        <rFont val="Arial"/>
        <family val="2"/>
        <charset val="238"/>
      </rPr>
      <t xml:space="preserve">Zapoznanie uczestników warsztatów z metodami wytwarzania sera w warunkach domowych oraz zachęcenie osób zamieszkujących obszary wiejskie do rozpoczęcia  działalność, w zakresie działalności zwiazanej z turystyką wiejską lub małym przetwórstwem. </t>
    </r>
    <r>
      <rPr>
        <b/>
        <sz val="10"/>
        <rFont val="Arial"/>
        <family val="2"/>
        <charset val="238"/>
      </rPr>
      <t xml:space="preserve">Temat operacji: </t>
    </r>
    <r>
      <rPr>
        <sz val="10"/>
        <rFont val="Arial"/>
        <family val="2"/>
        <charset val="238"/>
      </rPr>
      <t xml:space="preserve">Wspieranie rozwoju przedsiębiorczości na obszarach wiejskich przez podnoszenie poziomu wiedzy i umiejętności w obszarze małego przetwórstwa lokalnego lub w obszarze rozwoju zielonej gospodarki, w tym tworzenie nowych miejsc pracy. </t>
    </r>
    <r>
      <rPr>
        <b/>
        <sz val="10"/>
        <rFont val="Arial"/>
        <family val="2"/>
        <charset val="238"/>
      </rPr>
      <t xml:space="preserve">     </t>
    </r>
  </si>
  <si>
    <t>Liczba warsztatów/Liczba uczestników warsztatów</t>
  </si>
  <si>
    <t>3/72</t>
  </si>
  <si>
    <t>Osoby rozważające podjęcie działalności gospodarczej w zakresie trurystyki wiejskiej lub małego przetwórstwa zamieszkujące obszar Stowarzyszenia LGD Tygiel Doliny Bugu</t>
  </si>
  <si>
    <t>Kultywowanie tradycyjnych zawodów - tkanina dwuosnowowa z Korycina</t>
  </si>
  <si>
    <t>Liczba warsztatów/ Liczba uczestników warsztatów</t>
  </si>
  <si>
    <t>5/100</t>
  </si>
  <si>
    <t>Mieszkańcy Gminy Korycin</t>
  </si>
  <si>
    <t>Rośliny bobowate grubonasienne w województwie podlaskim jako alternatywa dla importowanej poekstrakcyjnej śruty sojowej</t>
  </si>
  <si>
    <t>Liczba szkoleń/ Liczba uczestników szkolenia</t>
  </si>
  <si>
    <t>3/60</t>
  </si>
  <si>
    <t>Innowacyjne technologie w agrotechnice szansą na wzrost rentowności gospodarstw rolnych (w tym aspekt doświadczalnictwa oceny odmian)</t>
  </si>
  <si>
    <t>Cykl szkoleń nt. obowiązku w etykietowaniu produktów spożywczych dotyczących wartości odżywczej</t>
  </si>
  <si>
    <r>
      <rPr>
        <b/>
        <sz val="10"/>
        <rFont val="Arial"/>
        <family val="2"/>
        <charset val="238"/>
      </rPr>
      <t xml:space="preserve">Cel operacji: </t>
    </r>
    <r>
      <rPr>
        <sz val="10"/>
        <rFont val="Arial"/>
        <family val="2"/>
        <charset val="238"/>
      </rPr>
      <t xml:space="preserve">Poznanie dobrych praktyk w zakresie sposobów i metod dokonywania prawidłowej analizy i etykietowania żywności. </t>
    </r>
    <r>
      <rPr>
        <b/>
        <sz val="10"/>
        <rFont val="Arial"/>
        <family val="2"/>
        <charset val="238"/>
      </rPr>
      <t xml:space="preserve">Przedmiot operacji: </t>
    </r>
    <r>
      <rPr>
        <sz val="10"/>
        <rFont val="Arial"/>
        <family val="2"/>
        <charset val="238"/>
      </rPr>
      <t xml:space="preserve">Identyfikacja i zgromadzenie wiedzy o etykietowaniu produktów spożywczych. </t>
    </r>
    <r>
      <rPr>
        <b/>
        <sz val="10"/>
        <rFont val="Arial"/>
        <family val="2"/>
        <charset val="238"/>
      </rPr>
      <t xml:space="preserve">Temat operacji:  </t>
    </r>
    <r>
      <rPr>
        <sz val="10"/>
        <rFont val="Arial"/>
        <family val="2"/>
        <charset val="238"/>
      </rPr>
      <t xml:space="preserve">Upowszechnianie wiedzy w zakresie tworzenia krótkich łańcuchów dostaw w rozumieniu art. 2 ust. 1 akapit drugi lit. m rozporządzenia nr 1305/2013 w sektorze rolno-spożywczym. </t>
    </r>
  </si>
  <si>
    <t>Ogród ziołowy - tradycja, zdrowie, rozwój.</t>
  </si>
  <si>
    <t>Liczba zorganizowanych warsztatów/ Liczba uczestników warsztatów</t>
  </si>
  <si>
    <t>1/80</t>
  </si>
  <si>
    <t xml:space="preserve">Osoby zamieszkujące tereny wiejskie województwa podlaskiego. </t>
  </si>
  <si>
    <t>Fundacja Cukrzyca a Zdrowie</t>
  </si>
  <si>
    <t>Zaścianki,          ul. Dolna 2A,   15-521 Supraśl</t>
  </si>
  <si>
    <t>Uniwersytet zielarski.</t>
  </si>
  <si>
    <t>Zaścianki,         ul. Dolna 2A,   15-521 Supraśl</t>
  </si>
  <si>
    <t>Drewniane budownictwo w krajobrazie Podlasia. Dobre praktyki.</t>
  </si>
  <si>
    <t xml:space="preserve">Konferencja, wystawa oraz wykonanie publikacji </t>
  </si>
  <si>
    <t>Liczba zorganizowanych konferencji/ Liczba uczestników konferencji/ Liczba wystaw/Liczba uczestników wystaw/Liczba publikacji/Nakład publikacji</t>
  </si>
  <si>
    <t>1/50/1/5000/1/500</t>
  </si>
  <si>
    <t xml:space="preserve">Ogół społeczeństwa, ze szczególnym uwzględnieniem osób zamieszkujących tereny wiejskie województwa podlaskiego. </t>
  </si>
  <si>
    <t>Podlaskie Muzeum Kultury Ludowej (w organizacji)</t>
  </si>
  <si>
    <t>Wasilków,       ul. Leśna 7,     16-010 Wasilków</t>
  </si>
  <si>
    <t>Od aktywnego Koła Gospodyń Wiejskich do aktywnej wsi.</t>
  </si>
  <si>
    <t>Liczba zorganizowanych konferencji/ Liczba uczestników konferencji</t>
  </si>
  <si>
    <t>1/70</t>
  </si>
  <si>
    <t>Mieszkańcy obszarów wiejskich, przedstawiciele stowarzyszeń i firm działających na rzecz obszarów wiejskich z województwa podlaskiego.</t>
  </si>
  <si>
    <t>Regionalny Związek Rolników, Kółek  i Organizacji Rolniczych w Łomży</t>
  </si>
  <si>
    <t>Łomża, ul. Nowogrodzka 31A, 18-400 Łomża</t>
  </si>
  <si>
    <t>Rachunkowość rolna - nie ma powodu by się jej bać.</t>
  </si>
  <si>
    <t>Liczba zorganizowanych szkoleń/Liczba uczestników szkoleń</t>
  </si>
  <si>
    <t>Beneficjenci działań PROW 2014-2020 zobowiązani do prowadzenia uproszczonej rachunkowości w gospodarstwach rolnych.</t>
  </si>
  <si>
    <t>Porosły,            ul. Wierzbowa 57, 16-070 Choroszcz</t>
  </si>
  <si>
    <t>Jagnięcina podlaska na śniadaniu Mistrzów.</t>
  </si>
  <si>
    <t>Stoisko wystawiennicze</t>
  </si>
  <si>
    <t>Liczba stoisk wystawienniczych/ Szacowana liczba odwiedzających stoisko</t>
  </si>
  <si>
    <t>1/7000</t>
  </si>
  <si>
    <t>Ogół społeczeństwa, ze szczególnym uwzględnieniem hodowców jagnięciny z województwa podlskiego.</t>
  </si>
  <si>
    <t>Białystok, ul. Skłodowskiej 3/90, 15-094</t>
  </si>
  <si>
    <t>Małe przetwórstwo szansą na rozwój lokalny.</t>
  </si>
  <si>
    <t>Szkolenie z elementami warsztatów</t>
  </si>
  <si>
    <t>Liczba zorganizowanych szkoleń/ Liczba uczestników szkoleń</t>
  </si>
  <si>
    <t>4/60</t>
  </si>
  <si>
    <t>Mieszkańcy obszarów wiejskich zainteresowani podjęciem działalności w zakresie przetwórstwa rolnego oraz doradcy z województwa podlskiego.</t>
  </si>
  <si>
    <t>Wieprzowina w różnych odsłonach a sprzedaż bezpośrednia - seminarium i warsztaty.</t>
  </si>
  <si>
    <t>Seminarium/ warsztat</t>
  </si>
  <si>
    <t>Liczba seminariów/ Liczba warsztatów/ Liczba uczestników seminariów/ Liczba uczestników warsztatów</t>
  </si>
  <si>
    <t>1/2/40/20</t>
  </si>
  <si>
    <t>Przedstawiciele stowarzyszeń, rolnicy oraz doradcy rolni z województwa podlaskiego.</t>
  </si>
  <si>
    <t>Kiermasz zdrowej żywności i rękodzieła „NATURA I MY”.</t>
  </si>
  <si>
    <t>Liczba zorganizowanych wydarzeń plenerowych/ Liczba wystawców</t>
  </si>
  <si>
    <t>Ogół społeczeństwa, ze szczególnym uwzględnieniem producentów zdrowej, ekologicznej i tradycyjej żywności z województwa podlskiego.</t>
  </si>
  <si>
    <t>Białystok,         ul. Borsucza 2, 15-569 Białystok</t>
  </si>
  <si>
    <t>Piękno naszych babć – powrót do natury.</t>
  </si>
  <si>
    <t>4/40</t>
  </si>
  <si>
    <t xml:space="preserve">Mieszkańcy Gmin Korycin oraz Szudziałowo ze szczególnym uwzględniniem  osób zagrożonych wykluczeniem społecznych lub wyrażających chęć podjęcia działalności gospodarczej. </t>
  </si>
  <si>
    <t>Białystok,         ul. Kilińskiego 8, 15-950 Białystok</t>
  </si>
  <si>
    <t>W podróży dookoła świata.</t>
  </si>
  <si>
    <t>Zajęcia edukacyjne</t>
  </si>
  <si>
    <t>Liczba zorganizowanych zajęć edukacyjnych/ Liczba uczestników zajeć edukacyjnych</t>
  </si>
  <si>
    <t>25/50</t>
  </si>
  <si>
    <t>Dzieci i młodzież w wieku szkolnym zamieszkująca Gminę Grajewo.</t>
  </si>
  <si>
    <t>Stowarzyszenie Rozwoju Gminy Grajewo</t>
  </si>
  <si>
    <t>Wojewodzin 2, 19-200 Grajewo</t>
  </si>
  <si>
    <t>Żywność tradycyjna impulsem rozwoju usług na obszarach wiejskich.</t>
  </si>
  <si>
    <t>Mieszkańcy obszarów wiejskich.</t>
  </si>
  <si>
    <t>Gmina Boćki</t>
  </si>
  <si>
    <t>Boćki, Pl. Armii Krajowej 3,     17-111 Boćki</t>
  </si>
  <si>
    <t>Etno - design - dochodowa tradycja.</t>
  </si>
  <si>
    <t>2/20</t>
  </si>
  <si>
    <t xml:space="preserve">Osoby wyrażające chęć podjęcia działalności gospodarczej w zakresie produkcji ubrań i rzeczy użytkowych z wykorzystaniem wzornictwa tradycyjnego. 
</t>
  </si>
  <si>
    <t>Sery Korycińskie - jak je ugryźć?</t>
  </si>
  <si>
    <t>Liczba publikacji/ Nakład</t>
  </si>
  <si>
    <t>1/1500</t>
  </si>
  <si>
    <t>Ogół społeczeństwa.</t>
  </si>
  <si>
    <t>Stowarzyszenie "KORYCINIANKI"</t>
  </si>
  <si>
    <t>Korycin,            ul. Knyszyńska 2A, 16-140 Korycin</t>
  </si>
  <si>
    <t>Jarmark produktów tradycyjnych i lokalnych.</t>
  </si>
  <si>
    <t>1/40</t>
  </si>
  <si>
    <t>Ogół społeczeństwa, ze szczególnym uwzględnieniem producentów rolnych, przetwórców i wytwórców tradycyjnych producentów żywności z województwa podlskiego.</t>
  </si>
  <si>
    <t>Powiat Moniecki</t>
  </si>
  <si>
    <t>Mońki,              ul. Słowckiego 5a, 19-100 Mońki</t>
  </si>
  <si>
    <t>Święto Wsi - cudze chwalicie, swego nie znacie.</t>
  </si>
  <si>
    <t>1/6</t>
  </si>
  <si>
    <t>Mieszkańcy Gminy Sokółka, turyści, wystawcy, rękodzielnicy zainteresowani kultywowaniem dziedzictwa kulturalnego i kulinarnego.</t>
  </si>
  <si>
    <t>Sokółka, Plac Kosciuszki 1,   16-100 Sokółka</t>
  </si>
  <si>
    <t>Celem operacji jest aktywizacja mieszkańców wsi, poprzez zaangażowanie w działania służące podtrzymaniu tradycji związanej z obrzędem Święta Plonów, mocno zakorzenionego w polskiej tradycji oraz będącego zwieńczeniem rolniczego trudu. Ponadto operacja ta służyć będzie ukazaniu dorobku podkarpackiego rolnictwa szczególnie w obszarze dziedzictwa kulturowego i kulinarnego.</t>
  </si>
  <si>
    <t>Realizacja operacji obejmować będzie: transport wieńca i delegacji, wyżywienie, wynajęcie namiotu wystawienniczego, przygotowanie prezentacji regionalnych i tradycyjnych produktów charakterystycznych dla województwa podkarpackiego.</t>
  </si>
  <si>
    <t>Ogół społeczeństwa, podmioty zainteresowane, rolnicy i producenci wytwarzający żywność tradycyjną, regionalną i lokalną oraz zespoły ludowe kultywujące tradycje.</t>
  </si>
  <si>
    <t>Urząd Marszałkowski Województwa Podkarpackiego</t>
  </si>
  <si>
    <t>al. Łukasza Cieplińskiego 4,    35-010 Rzeszów</t>
  </si>
  <si>
    <t>XVI Konkurs "Nasze Kulinarne Dziedzictwo-Smaki Regionów" na najlepszy regionalny i lokalny produkt żywnościowy</t>
  </si>
  <si>
    <t>Celem realizacji operacji jest identyfikacja i zgromadzenie wiedzy o oryginalnych regionalnych produktach żywnościowych wytwarzanych w gospodarstwach i przez lokalnych przedsiębiorców. Przedmiotowa operacja służyć będzie zachowaniu dziedzictwa kulturowego i kulinarnego w kontekście specyfiki regionu oraz przyczyni się do pobudzenia aktywności mieszkańców obszarów wiejskich.</t>
  </si>
  <si>
    <t>Realizacja operacji obejmować będzie zakup nagród dla laureatów konkursu.</t>
  </si>
  <si>
    <t>Ogół społeczeństwa, mieszkańcy województwa podkarpackiego oraz gospodarstwa agroturystyczne.</t>
  </si>
  <si>
    <t>al.Łukasza Cieplińskiego 4,    35-010 Rzeszów</t>
  </si>
  <si>
    <t>X Targi Żywności Tradycyjnej "Festiwal Podkarpackich Smaków"</t>
  </si>
  <si>
    <t>Celem realizacji operacji jest aktywny udział wielu środowisk wiejskich w poszukiwaniu i prezentacji tradycyjnych produktów żywnościowych, mających m.in. wpływ na rozszerzenie oferty turystyki i agroturystyki, do budowania marki regionu, do poszukiwania alternatywnych źródeł dochodu oraz na tworzenie nowych miejsc pracy na obszarach wiejskich.</t>
  </si>
  <si>
    <t>Ogół społeczeństwa, podmioty zainteresowane,  gospodarstwa agroturystyczne, producenci wytwarzający żywność  tradycyjna i lokalną.</t>
  </si>
  <si>
    <t>Konkurs Kulinarny III Podkarpackie Smaki Myśliwskie, który odbędzie się podczas XXI Targów Rzemiosła, Przedsiębiorczości i Leśnictwa "Agrobieszczady 2016"</t>
  </si>
  <si>
    <t>Celem operacji jest popularyzowanie  produktów i potraw pochodzących z "darów lasu". Operacja służyć będzie zaprezentowaniu  i upowszechnianiu wśród szerokiego grona odbiorców kuchni myśliwskiej, która posłuży do budowania oryginalnego produktu turystycznego i marki regionu. Wydarzenie to doskonale wpisuje się w klimat tego specyficznego zakątka naszego województwa i kraju i stanowi dla uczestników konkursu okazję do zaprezentowania swojej oferty wobec potencjalnych klientów, a tym samym generuje dodatkowe źródła dochodów.</t>
  </si>
  <si>
    <t>Ogół społeczeństwa, mieszkańcy województwa podkarpackiego , turyści, podmioty zainteresowane przedmiotową operacją, restauracje oraz gospodarstwa agroturystyczne.</t>
  </si>
  <si>
    <t>EKOGALA - międzynarodowe targi produktów i żywności wysokiej jakości</t>
  </si>
  <si>
    <t>Promocja produktów i żywności wysokiej jakości, tj. produktów ekologicznych i wysokie jakości</t>
  </si>
  <si>
    <t>Realizacja operacji obejmować będzie: logistykę przygotowania i przeprowadzenia targów, promocje wydarzenia, promocję produktów ekologicznych i tradycyjnych oraz przygotowanie i przeprowadzenie konkursu wraz z zakupem nagród.</t>
  </si>
  <si>
    <t>Ogół społeczeństwa, wytwórcy oraz podmioty zainteresowane produktem ekologicznym i tradycyjnym.</t>
  </si>
  <si>
    <t>liczba podmiotów które wzięły udział w targach</t>
  </si>
  <si>
    <t>Realizacja przedsięwzięcia promującego Podkarpackie Dziedzictwo Kulinarne oraz tradycyjną kuchnie, poprzez prezentacje produktów regionalnych i tradycyjnych w jednym z miast Wojewódzkich na Targach  Polagra Food</t>
  </si>
  <si>
    <t xml:space="preserve">Celem realizacji przedmiotowej operacji jest zaprezentowanie województwa podkarpackiego mieszkańcom  wybranego miasta Polski (np. podczas targów POLAGRA FOOD), poprzez ukazanie ciekawych rozwiązań, mających wpływ na rozwój obszarów wiejskich, a także upowszechnianie dobrych praktyk w zakresie wspierania ochrony dziedzictwa kulturowego poprzez prezentację twórczości rzemieślniczej, rękodzielnictwa oraz folkloru regionalnego, a także promocję dziedzictwa kulinarnego oraz atrakcji agroturystycznych. </t>
  </si>
  <si>
    <t xml:space="preserve">Realizacja operacji obejmować będzie: zapewnienie w zaplecza technicznego oraz kosztów organizacyjnych i pełnej logistyki wydarzenia. </t>
  </si>
  <si>
    <t>liczba działań promocyjnych</t>
  </si>
  <si>
    <t>2, 3, 5</t>
  </si>
  <si>
    <t>Promocja produktu lokalnego, regionalnego i tradycyjnego w siedemnastu wybranych miejscowościach województwa podkarpackiego</t>
  </si>
  <si>
    <t xml:space="preserve">Celem realizacji przedmiotowej operacji jest promocja: bogactwa i niepowtarzalności produktów lokalnych, dziedzictwa kulturowego i kulinarnego regionu Podkarpacia oraz produktów specyficznych, charakterystycznych dla naszego regionu, które są jego wizytówką, turystyki kulinarnej i agroturystyki powiatów i gmin, gospodarstw agroturystycznych znajdujących się w polskiej wsi i ukazanie codzienności życia wiejskiego  z jego tradycjami, kulturą i obrzędowością, dobrych praktyk związanych z kulturą ludową oraz żywnością tradycyjną charakterystyczną dla tego regionu
ale także stymulowanie rozwoju przedsiębiorczości na obszarach wiejskich.
</t>
  </si>
  <si>
    <t>Realizacja operacji obejmować będzie przygotowanie i przeprowadzenie 17 prezentacji i  degustacji  potraw, produktów lokalnych, regionalnych i tradycyjnych charakterystycznych dla podkarpacia: 3 prezentacje w kwocie do 5 000,00 z, 8 prezentacji w kwocie do 3 000,00 zł, 4 prezentacje w kwocie 2 000,00 zł, 2 prezentacje w kwocie do 1 500,00 zł.</t>
  </si>
  <si>
    <t>liczba degustacji</t>
  </si>
  <si>
    <t>Rolnicy oraz regionalni producenci.</t>
  </si>
  <si>
    <t>Kreowanie konkurencyjności miodów podkarpackich na rynku krajowym i europejskim</t>
  </si>
  <si>
    <t>Celem operacji jest transfer wiedzy  i wyników najnowszych badań naukowych w zakresie analiz jakości miodów i czynników decydujących o ich wartości rynkowej, przeprowadzonych w Uniwersytecie Rzeszowskim do podmiotów działających w obrębie gospodarki pasiecznej na podkarpaciu.</t>
  </si>
  <si>
    <t>Realizacja operacji obejmować będzie; wyjazd studyjny na Słowację (Uniwersytet w Nitrze, szkolenia, wydanie monografii, analizy miodów.</t>
  </si>
  <si>
    <t>Pszczelarze województwa podkarpackiego</t>
  </si>
  <si>
    <t>Uniwersytet Rzeszowski</t>
  </si>
  <si>
    <t>Al. Rejtana  16c, 35-959 Rzeszów</t>
  </si>
  <si>
    <t>II-VI</t>
  </si>
  <si>
    <t>I, II, VI</t>
  </si>
  <si>
    <t>Organizacja XVIII Regionalnej Wystawy Zwierząt Hodowlanych i Dni Otwartych Drzwi PODR Boguchwała</t>
  </si>
  <si>
    <t>Celem operacji jest promowanie osiągnięć hodowlanych, wdrażane postępu biologicznego w hodowli zwierząt i uprawie roślin, promocja najlepszych wyrobów regionalnych i tradycyjnych.</t>
  </si>
  <si>
    <t>Realizacja operacji obejmować będzie logistykę wystawy, zakup pucharów oraz promocję wydarzenia.</t>
  </si>
  <si>
    <t>Hodowcy zwierząt, rolnicy, instytucje i firmy okołorolnicze, ogół społeczeństwa</t>
  </si>
  <si>
    <t>Podkarpacki Ośrodek Doradztwa Rolniczego w Boguchwale</t>
  </si>
  <si>
    <t>ul. Tkaczowa 146, 36-040 Boguchwała</t>
  </si>
  <si>
    <t>Wsparcie serowarstwa na Podkarpaciu: ocena mleka surowego oraz higieny produkcji i bezpieczeństwa produktu wprowadzonego do obrotu</t>
  </si>
  <si>
    <t>Celem przedsięwzięcia jest zbadanie higieny pozyskiwania mleka oraz jakości mleka surowego wytwarzanego w gospodarstwach indywidualnych, które chcą się zająć lub już się zajmują produkcją sera, a planują w przyszłości jego sprzedaż.</t>
  </si>
  <si>
    <t>Realizacja operacji obejmować będzie: badanie i ocenę mleka oraz opracowanie raportu z badań.</t>
  </si>
  <si>
    <t>liczba badań</t>
  </si>
  <si>
    <t>Producenci  i przyszli producenci mleka i serów.</t>
  </si>
  <si>
    <t>Stowarzyszenie na Rzecz Rozwoju i Promocji Podkarpacia "Pro Carpathia"</t>
  </si>
  <si>
    <t>ul. Rynek 16/1,   35-064 Rzeszów</t>
  </si>
  <si>
    <t>XI Jesienna Giełda Ogrodnicza i Podkarpackie Święto Winobrania 2016</t>
  </si>
  <si>
    <t>Celem operacji jest: promowanie osiągnięć podkarpackich rolników, ogrodników oraz winiarzy; wzrost zainteresowania i zwiększenie współpracy organizacji, instytucji i mieszkańców na rzecz ROW; pomoc w nawiązaniu kontaktów; wymiana doświadczeń; promocja produktów regionalnych i tradycyjnych; promocja dobrych praktyk.</t>
  </si>
  <si>
    <t>Realizacja operacji obejmie następujące działania: logistykę wystawy, pokaz tłoczenia soków, pokaz i degustację podkarpackich win, promocje wydarzenia.</t>
  </si>
  <si>
    <t>Rolnicy, ogrodnicy, osoby związane z rolnictwie i ogrodnictwem, instytucje i firmy okołorolnicze, ogół społeczeństwa.</t>
  </si>
  <si>
    <t>Z pastwiska, lasu i pola do kulinarnego Narola</t>
  </si>
  <si>
    <t>Celem operacji jest: wsparcie terenów wiejskich i producentów lokalnych poprzez zakup i wykorzystanie produktów lokalnych, promowanie innowacyjnych technologii w gospodarstwie rybackim, edukacja i budowanie świadomości społeczności lokalnej dotyczącej upowszechniania produktu lokalnego.</t>
  </si>
  <si>
    <t>Hotele, restauracje i gospodarstwa agroturystyczne, ogół społeczeństwa</t>
  </si>
  <si>
    <t>Gminny Ośrodek Kultury w Narolu</t>
  </si>
  <si>
    <t>ul. Warszawska 27, 37-610 Narol</t>
  </si>
  <si>
    <t>c01 4mn</t>
  </si>
  <si>
    <t>II/III kwartał</t>
  </si>
  <si>
    <t>Organizacja próby dzielności koni huculskich oraz promocja naturalnego wypasu zwierząt gospodarskich w szczególności koni i bydła w ramach XVI Pożegnania wakacji w Rudawce Rymanowskiej</t>
  </si>
  <si>
    <t>Celem operacji jest uzyskanie równowagi ekonomicznej, przyrodniczej i społecznej poprzez hodowlę i promocję bydła simentalskiego oraz konia huculskiego, a także popularyzacja dziedzictwa kulinarnego, agroturystyki i turystyki wiejskiej.</t>
  </si>
  <si>
    <t>Realizacji operacji obejmować będzie: przygotowanie ścieżek huculskich dla koni młodych i starszych, zabudowanie parkuru do  przeprowadzenia  konkursów skoków przez przeszkody oraz zbudowanie przeszkód do konkursu powożenia zaprzęgami parokonnymi, pokaz kulinarny wyrobów mięsnych i mlecznych, wykonanie broszury upowszechnieniowej</t>
  </si>
  <si>
    <t>Hodowcy zwierząt zarówno koni huculskich i bydła simentalskiego, wystawcy - instytucje i firmy działające w sferze okołorolniczej, ogół społeczeństwa (mieszkańcy woj. Podkarpackiego, turyści)</t>
  </si>
  <si>
    <t>Okręgowy Związek Hodowców Koni w Rzeszowie</t>
  </si>
  <si>
    <t>u. Fredry 4,            35-959 Rzeszów</t>
  </si>
  <si>
    <t>Opracowanie i publikacja  wydawnictw naukowych (monografie) pod tytułem roboczym: 1) Podkarpacka wołowina, gusty i preferencje konsumentów, 2) Dziczyzna. Czy ją jedzą i co o niej wiedza mieszkańcy podkarpacia, 3) Konsumenckie zainteresowanie wieprzowymi produktami regionalnymi na Podkarpaciu</t>
  </si>
  <si>
    <t>Celem operacji są planowane do wydania publikacje naukowe, które udokumentują i będą transferować nową wiedzę zebraną na podstawie badań konsumenckich dot.: wołowiny, dziczyzny i wieprzowych produktów regionalnych, które stanowić będą cenne źródło wiedzy o uwarunkowaniach aktualnego i przewidywanego popytu, a także do projektowania  i wprowadzania na rynek nowych innowacyjnych produktów o wysokich walorach zdrowotnych i smakowych.</t>
  </si>
  <si>
    <t>Realizacja operacji obejmować będzie: napisanie i zredagowanie naukowego tekstu do 3 broszur, recenzja, korekta, skład i łamanie, projekt okładki i wydanie</t>
  </si>
  <si>
    <t>Producenci żywca wołowego i wieprzowego, zakłady przetwórcze i konfekcjonujące wołowinę, koła łowieckie, hodowcy jeleni i danieli fermowych oraz zakłady przetwórcze i konfekcjonujące dziczyznę, producenci żywca, konsumenci i organizacje rolnicze</t>
  </si>
  <si>
    <t>Państwowa Wyższa Szkoła Zawodowa im.Stanisława Pigonia w Krośnie</t>
  </si>
  <si>
    <t>ul. Rynek 1,         38-400 Krosno</t>
  </si>
  <si>
    <t>Wsparcie serowarstwa  na Podkarpaciu: promocja współpracy w sektorze rolnym</t>
  </si>
  <si>
    <t>Celem operacji jest popularyzacja serowarstwa oraz nawiązanie współpracy z podmiotami (gospodarstwami domowymi z Podkarpacia), które zajmują się serowarstwem lub planują podjęcie takiej produkcji, zakładając w przyszłości możliwość wprowadzenia tych produktów do obrotu.</t>
  </si>
  <si>
    <t>Realizacja operacji obejmować będzie: organizację cyklu szkoleń, wyjazdów studyjnych oraz wydanie publikacji dot. serowarstwa</t>
  </si>
  <si>
    <t>Podmioty z województwa podkarpackiego zajmujące się sprzedażą produktów serowarskich lub planujących taką sprzedaż rozpocząć</t>
  </si>
  <si>
    <t>Przygotowanie i druk publikacji w miesięczniku "Podkarpackie Wiadomości Rolnicze"</t>
  </si>
  <si>
    <t>Celem operacji jest przekazywanie wiedzy w zakresie: dobrych praktyk w rolnictwie  i działalności okołorolniczej, wykorzystanie funduszy strukturalnych, przykładów w zastosowaniu innowacyjnych pomysłów w produkcji rolniczej i przetwórstwie rolno-spożywczym, przedstawienie światowych trendów w innowacyjnych technologiach  w działalności rolniczej i okołorolniczej, prezentacja przykładów powiązań organizacyjnych, prawnych i marketingowych  sektorów produkcyjnego, przetwórczego, usługowego i samorządowego na obszarach wiejskich.</t>
  </si>
  <si>
    <t>Realizacja operacji obejmować będzie: przygotowanie i druk artykułu w miesięczniku rolniczym.</t>
  </si>
  <si>
    <t>Mieszkańcy  obszarów wiejskich, samorząd terytorialny , producenci rolni, instytucje naukowe i okołorolnicze, firmy i przedsiębiorstwa  działające na  terenie małych miast i obszarów wiejskich Podkarpacia.</t>
  </si>
  <si>
    <t>Organizacja targów: "Rzemiosło od kuchni" podczas Jarmarku Garncarskiego w Medyni Głogiowskiej</t>
  </si>
  <si>
    <t>Celem operacji jest promocja ceramiki siwej przystosowanej do gotowania i pieczenia oraz wyrobów kulinarnych w niej wytworzonych, rękodzieła w zakresie tworzenia narzędzi i wyposażenia kuchennego z drewna, wikliny i ceramiki, propagowanie kultury spożywania żywności zakupionej u lokalnych wytwórców oraz promocja twórczości lokalnych rękodzielników.</t>
  </si>
  <si>
    <t>Realizacja operacji obejmować będzie logistykę targów, zakup nagród w konkursie "Rzemiosło od kuchni", prezentację żywności oraz wydanie ulotki.</t>
  </si>
  <si>
    <t>Osoby zajmujące się rzemiosłem artystycznym i użytkowym oraz Koła Gospodyń Wiejskich i Stowarzyszenia, których celem działalności jest wytwarzanie rękodzieła oraz promocja lokalnej kuchni</t>
  </si>
  <si>
    <t>Gminny Ośrodek Kultury w Czarnej</t>
  </si>
  <si>
    <t>35-125 Czarna 260C</t>
  </si>
  <si>
    <t>XII Podkarpackie Święto Miodu</t>
  </si>
  <si>
    <t>Celem operacji jest promocja pszczelarstwa jako jednego z atutów naszego regionu, odznaczającego się  wielką popularnością, tradycyjnym prowadzeniem gospodarki  pasiecznej oraz ogromnym zaangażowaniem pszczelarzy w pozyskiwanie  różnych gatunków  miodów najwyższej jakości, które są szansą na pokazanie tożsamości regionu i zachowanie dziedzictwa  kulinarnego.</t>
  </si>
  <si>
    <t>Realizacja operacji obejmować będzie: kampanię reklamową, nagrody dla pszczelarzy w organizowanych konkursach, prezentację żywności przygotowaną na bazie miodu oraz catering.</t>
  </si>
  <si>
    <t>Ogół społeczeństwa, mieszkańcy województwa  podkarpackiego, a w szczególności mieszkańcy Rzeszowa oraz  wszyscy zainteresowani przedmiotową operacją.</t>
  </si>
  <si>
    <t>Wojewódzki Związek Pszczelarzy</t>
  </si>
  <si>
    <t>ul. 8-go Marca 3, 35-065 Rzeszów</t>
  </si>
  <si>
    <t>Kultywowanie wielowiekowej tradycji smażenia powideł oraz promocja produktów lokalnych poprzez organizację imprezy kulturalnej "POWIDLAKI 2016"</t>
  </si>
  <si>
    <t xml:space="preserve">Celem operacji jest kultywowanie wielowiekowej tradycji smażenia powideł, zwiększenie aktywności podmiotów z terenu województwa podkarpackiego zajmujących się wytwarzaniem produktów lokalnych, promocja dziedzictwa kulturowego i kulinarnego oraz aktywizacja mieszkańców  wsi w podejmowaniu inicjatyw na rzecz rozwoju obszarów wiejskich. </t>
  </si>
  <si>
    <t>Realizacja operacji obejmować będzie: promocję wydarzenia w prasie lokalnej, radiu, film w TVP promujący Powidlaki, wykonanie plakatów, zaproszeń,  zabezpieczenie techniczne (stoły, ławki, usługa elektryka, nagłośnienie, oświetlenie, scena), prowadzący, nagrody w konkursie oraz logistyka wydarzenia</t>
  </si>
  <si>
    <t xml:space="preserve">Koła Gospodyń Wiejskich, Stowarzyszenia oraz grupy nieformalne wytwarzające produkty lokalne, a także  ogół mieszkańców województwa podkarpackiego. </t>
  </si>
  <si>
    <t>Gminny środek Kultury w Krzeszowie</t>
  </si>
  <si>
    <t>ul. Rynek 9,        37-418 Krzeszów</t>
  </si>
  <si>
    <t>Festiwal Kultur i Kresowego Jadła</t>
  </si>
  <si>
    <t>Celem operacji jest promocja obszaru gminy  wykorzystaniem posiadanych zasobów dziedzictwa lokalnego w szczególności wielokulturowych kresowych tradycji kulinarnych na rzecz rozwoju przedsiębiorstw i podmiotów sektora obsługi ruchu turystycznego.</t>
  </si>
  <si>
    <t>Realizacja operacji obejmować będzie: zabezpieczenie techniczne i logistyczne  Festiwalu, organizację warsztatów tradycyjnej kuchni oraz zakup nagród podczas organizowanego konkursu kulinarnego.</t>
  </si>
  <si>
    <t>Mieszkańcy regionu, turyści odwiedzający Kresy Wschodnie.</t>
  </si>
  <si>
    <t>Gmina Lubaczów</t>
  </si>
  <si>
    <t>ul. Jasna 1,         37-600 Lubaczów</t>
  </si>
  <si>
    <t>Organizacja II Międzynarodowego Festiwalu Kuchni Dworskiej im. Hanny Szymanderskiej w Zamku Dubiecko</t>
  </si>
  <si>
    <t>Celem operacji jest pokaz sztuki kulinarnej oraz promocja produktu lokalnego, a także  sprzedaży bezpośredniej, rozwoju wszelkich form turystyki wiejskiej, rekreacji, sportu i aktywnego wypoczynku oraz promocji funkcji społecznych i pozarolniczych gospodarstw rolnych wpływających na poprawę życia na obszarach wiejskich.</t>
  </si>
  <si>
    <t>Realizacja operacji obejmować będzie: zabezpieczenie techniczne i logistyczne Festiwalu.</t>
  </si>
  <si>
    <t>Przedstawiciele obiektów gastronomicznych z Polski, producenci produktów regionalnych oraz ogół społeczeństwa obserwujący smagania konkursowe.</t>
  </si>
  <si>
    <t>PHU BOMI Michalina Kołcz Zamek Dubiecko</t>
  </si>
  <si>
    <t>ul. Jasińskiego 40, 37-7-00 Przemyśl</t>
  </si>
  <si>
    <t>I Wielokulturowy Festiwal Produktów Lokalnych i Tradycyjnych</t>
  </si>
  <si>
    <t>Celem operacji jest promocja produktów regionalnych i tradycyjnych oraz upowszechnianie dziedzictwa kulturowego bieszczadzkiej wsi oraz tradycji kultywowanych na jego terenie. Ponadto operacja ma służyć zaprezentowaniu stowarzyszeń i Kół Gospodyń Wiejskich oraz ich działalności.</t>
  </si>
  <si>
    <t>Realizacja operacji obejmować będzie: zabezpieczenie techniczne  i logistyczne  Festiwalu oraz prowadzący.</t>
  </si>
  <si>
    <t>Rolnicy i przedsiębiorcy z powiatu bieszczadzkiego, sanockiego, leskiego i przemyskiego oraz konsumenci produktów ekologicznych, mieszkańcy regionu oraz turyści.</t>
  </si>
  <si>
    <t>Powiat Bieszczadzki</t>
  </si>
  <si>
    <t xml:space="preserve">ul. Bełska 22,       38-700 Ustrzyki Dolne </t>
  </si>
  <si>
    <t>X Powiatowe Święto Chleba</t>
  </si>
  <si>
    <t>Celem operacji jest promocja regionalnego dziedzictwa kulinarnego podkarpackiej wsi i zdrowej żywności wysokiej jakości, integracja międzypokoleniowa mieszkańców, zachęcanie podmiotów do rejestrowania wyprodukowanych produktów oraz informacja i promocja o funduszach unijnych.</t>
  </si>
  <si>
    <t>Realizacja operacji obejmować będzie: zabezpieczenie techniczne  i logistyczne festynu oraz nagrody w konkursie.</t>
  </si>
  <si>
    <t>Mieszkańcy powiatu i regionu Podkarpacia, miłośnicy lokalnej staropolskiej kuchni, znawcy muzyki i twórczości ludowej, przedsiębiorcy i wytwórcy wyrobów masarskich i piekarni.</t>
  </si>
  <si>
    <t>Powiat Przeworski</t>
  </si>
  <si>
    <t>ul. Jagiellońska 10, 37-200 Przeworsk</t>
  </si>
  <si>
    <t>Szkolenia dla zespołu wdrażającego Lokalną Strategię Rozwoju</t>
  </si>
  <si>
    <t>Celem operacji jest podniesienie  kwalifikacji osób bezpośrednio zaangażowanych we wdrażanie LSR poprzez udział w szkoleniach z zakresu doradztwa  beneficjentom, oceny i wyboru operacji realizowanych na terenie LGD oraz monitoringu.</t>
  </si>
  <si>
    <t>Realizacja operacji obejmować będzie: organizację cyklu dwudniowych szkoleń.</t>
  </si>
  <si>
    <t>Osoby zaangażowane w realizację projektu: członkowie Rady, członkowie Zarządu oraz pracownicy biura LGD Partnerstwo 5 Gmin</t>
  </si>
  <si>
    <t>Lokalna Grupa Działania Partnerstwo 5 Gmin</t>
  </si>
  <si>
    <t>ul. Rynek 1,        39-100 Ropczyce</t>
  </si>
  <si>
    <t>"Biesiada Sarmacka"</t>
  </si>
  <si>
    <t>Celem operacji jest: wsparcie terenów wiejskich i producentów lokalnych oraz uzyskanie równowagi ekonomicznej, przyrodniczej i społecznej poprzez promocję zrównoważonego rozwoju  tych obszarów, a także kultywowanie tradycji i aktywnego wypoczynku.</t>
  </si>
  <si>
    <t>Realizacja operacji obejmować będzie degustację potraw regionalnych.</t>
  </si>
  <si>
    <t xml:space="preserve">Mieszkańcy powiatu jarosławskiego i kilkudziesięciu miejscowości z terenu całego województwa podkarpackiego, a także zaproszone grupy z za granicy, miłośnicy lokalnej staropolskiej kuchni, znawcy muzyki i twórczości ludowej. </t>
  </si>
  <si>
    <t>Stowarzyszenie Rodzina Kolpinga</t>
  </si>
  <si>
    <t>ul. 3-go Maja 49, 37-500 Jarosław</t>
  </si>
  <si>
    <t>Celem operacji  jest informowanie społeczeństwa i potencjalnych beneficjentów o polityce rozwoju obszarów wiejskich i wsparciu finansowym. Realizacja działania przyczyni się do rozwoju współpracy regionalnej i budowania partnerskich relacji ze społecznością lokalną. Zachowane i wypromowane zostanie dziedzictwo kulturowe, kulinarne i tradycja na obszarach wiejskich. Realizowany w ramach działania projekt umożliwi eksponowanie wartości polskiej kultury, z jej regionalną różnorodnością i dziedzictwem lokalnych społeczności. Działanie będzie wykorzystane do promocji  produktów tradycyjnych, ekologicznych i lokalnych oraz sprzedaży bezpośredniej, a także folkloru, zwyczajów i tradycji.</t>
  </si>
  <si>
    <t>Będzie to dwudniowa impreza plenerowa o charakterze promocyjnym, w której uczestniczyć będą Stowarzyszenia z województwa podkarpackiego. Na miejscu będzie 45 osób, które będą prezentować na stoisku regionu dorobek dziedzictwa kulturowego i kulinarnego. Będzie to wyjazd krajowy do Spały,  w celu promocji dziedzictwa kulturowego i kulinarnego oraz kultywowania tradycji,  promowania współpracy między regionami w zakresie realizacji operacji dotyczących w szczególności dziedzictwa kulturowego i kulinarnego, a także organizacja stoiska Województwa Podkarpackiego w celu promocji produktów tradycyjnych ekologicznych i lokalnych, a w szczególności dziedzictwa kulturowego i kulinarnego. Realizacja operacji obejmować będzie: transport wieńca i delegacji, nocleg i wyżywienie, wynajęcie namiotu wystawienniczego, przygotowanie prezentacji regionalnych i tradycyjnych produktów charakterystycznych dla województwa podkarpackiego.</t>
  </si>
  <si>
    <t>szt 1</t>
  </si>
  <si>
    <t>Ogół społeczeństwa, podmioty zainteresowane.</t>
  </si>
  <si>
    <t>Al.Łukasza Cieplińskiego 4,              35-010 Rzeszów</t>
  </si>
  <si>
    <t xml:space="preserve">XVII edycja Konkursu „Nasze Kulinarne Dziedzictwo-Smaki Regionów” </t>
  </si>
  <si>
    <t>Celem jest informowanie społeczeństwa i potencjalnych beneficjentów o polityce rozwoju obszarów wiejskich i wsparciu finansowym.  Realizowany w ramach tego działania projekt umożliwi eksponowanie wartości podkarpackiej  żywności wysokiej jakości, z jej regionalną różnorodnością i dziedzictwem lokalnych społeczności z jednej strony, a poprawą jakości życia mieszkańców obszarów wiejskich z drugiej. Działanie będzie wykorzystane do promocji produktów tradycyjnych, które będą prezentowane podczas Targów oraz wezmą udział w konkursie. Ponadto zostaną zaprezentowane tradycje i obrzędy ludowe oraz regionalny folklor. Działanie  będzie wykorzystane także do rozwoju wszelkich form turystyki wiejskiej w tym agroturystyki i enoturystyki oraz promocji funkcji społecznych i pozarolniczych gospodarstw rolnych, wpływających na poprawę życia na obszarach wiejskich. Ponadto zostaną przyznane nagrody pn. "PERŁA".</t>
  </si>
  <si>
    <t xml:space="preserve">Będzie to przedsięwzięcie plenerowe o charakterze promocyjnym (konkurs organizowany jest na szczeblu wojewódzkim), w którym uczestniczyć będą Koła Gospodyń Wiejskich, Stowarzyszenia, LGD, producenci żywności wysokiej jakości, gospodarstwa agroturystyczne oraz osoby fizyczne z województwa podkarpackiego. W konkursie będzie uczestniczyć 70 osób, które będą prezentować na swoich stoiskach  dorobek dziedzictwa  kulinarnego i kulturowego. Impreza planowana jest w Strzegocicach, w celu promocji  produktów tradycyjnych i regionalnych oraz kultywowania tradycji. Realizacja operacji obejmować będzie wręczenie nagród rzeczowych w formie sprzętu gospodarstwa domowego laureatom konkursu w czterech kategoriach oraz za udział wszystkim uczestnikom konkursu.
  </t>
  </si>
  <si>
    <t>II kwartaał</t>
  </si>
  <si>
    <t xml:space="preserve">szt 70 </t>
  </si>
  <si>
    <t>Konkurs pt."Najlepszy Produkt Tradycyjny 2017" podczas XI Targów Żywności Tradycyjnej „Festiwal Podkarpackich Smaków” w Górnie</t>
  </si>
  <si>
    <t xml:space="preserve">Celem operacji jest informowanie społeczeństwa i potencjalnych beneficjentów o polityce rozwoju obszarów wiejskich i wsparciu finansowym.  Realizowany w ramach tego działania projekt umożliwi eksponowanie wartości podkarpackiej  żywności wysokiej jakości, z jej regionalną różnorodnością i dziedzictwem lokalnych społeczności z jednej strony, a poprawą jakości życia mieszkańców obszarów wiejskich z drugiej. Działanie będzie wykorzystane do promocji produktów tradycyjnych, które będą prezentowane podczas Targów oraz wezmą udział w konkursie. Ponadto zostaną zaprezentowane tradycje i obrzędy ludowe oraz regionalny folklor. Działanie  będzie wykorzystane także do rozwoju wszelkich form turystyki wiejskiej w tym agroturystyki i enoturystyki oraz promocji funkcji społecznych i pozarolniczych gospodarstw rolnych, wpływających na poprawę życia na obszarach wiejskich. </t>
  </si>
  <si>
    <t>Podczas imprezy o charakterze targowym i promocyjnym  będzie zorganizowany konkurs, w którym uczestniczyć będą Koła Gospodyń Wiejskich, Stowarzyszenia, LGD, producenci żywność wysokiej jakości, gospodartswa agoturystyczne oraz osoby fizyczne z Województwa Podkarpackiego. Na miejscu będzie 120 podmiotów które będą prezentować na swoich stoiskach  dorobek dziedzictwa  kulinarnego i kulturowego.Przedsięwzięcie planowane jest w Górnie, w celu promocji produktów tradycyjnych, ekologicznych i lokalnych. Realizacja operacji obejmować będzie wręczenie nagród rzeczowych w formie sprzętu gospodarstwa domowego laureatom konkursu w dwóch kategoriach oraz za udział wszystkim uczestnikom konkursu.</t>
  </si>
  <si>
    <t>„IV Podkarpackie Smaki Myśliwskie”, podczas XXII Targów „AGROBIESZCZADY 2017”</t>
  </si>
  <si>
    <t>Celem jest informowanie społeczeństwa i potencjalnych beneficjentów o polityce rozwoju obszarów wiejskich i wsparciu finansowym. Realizacja działania przyczyni się do rozwoju współpracy regionalnej i budowania partnerskich relacji ze społecznością lokalną. Zachowane i wypromowane zostanie dziedzictwo kulinarne i tradycja myśliwska na obszarach wiejskich.  Działanie będzie wykorzystane do promocji myśliwskich produktów lokalnych,  zwyczajów i tradycji związanych z myślistwem, rozwoju wszelkich form turystyki wiejskiej, rekreacji i sportu oraz promocji funkcji społecznych i pozarolniczych gospodarstw rolnych, wpływających na poprawę życia na obszarach wiejskich, promowanie zdrowego stylu życia, aktywnego wypoczynku, ale także promocji postaw ekologicznych, w tym związanych z ochroną środowiska.</t>
  </si>
  <si>
    <t>Będzie to przedsięwzięcie plenerowe o charakterze promocyjnym (konkurs organizowany jest na szczeblu wojewódzkim), w którym uczestniczyć będą Koła łowieckie, Lasy Państwowe, Koła Gospodyń Wiejskich, Stowarzyszenia, LGD, producenci żywności wysokiej jakości, gospodarstwa agroturystyczne oraz osoby fizyczne z województwa podkarpackiego. W konkursie weźmie udział 80 osób, które będą prezentować na swoich stoiskach  dorobek dziedzictwa  kulinarnego związanego z kuchnią myśliwską. Impreza planowana jest w Lesku podczas Targów Rzemiosła, Przedsiębiorczości i Leśnictwa "AGROBIESZCZADY 2017", w celu kultywowania tradycji myśliwskich. Realizacja operacji obejmować będzie wręczenie nagród rzeczowych w formie sprzętu gospodarstwa domowego laureatom konkursu w trzech kategoriach oraz za udział wszystkim uczestnikom konkursu.</t>
  </si>
  <si>
    <t xml:space="preserve"> Na Kulinarnym Szlaku Wschodniej Polski podczas XXII Jarmarku Garncarskiego.</t>
  </si>
  <si>
    <t xml:space="preserve">Celem jest informowanie społeczeństwa i potencjalnych beneficjentów o polityce rozwoju obszarów wiejskich i wsparciu finansowym.  Realizowany w ramach tego działania projekt umożliwi eksponowanie wartości podkarpackiej, lubelskiej i podlaskiej żywności wysokiej jakości, z jej regionalną różnorodnością i dziedzictwem lokalnych społeczności z jednej strony, a poprawą jakości życia mieszkańców obszarów wiejskich z drugiej. Działanie będzie wykorzystane do promocji produktów tradycyjnych, ekologicznych, regionalnych i lokalnych trzech województw, aby wspólnie promować regionalne smaki i potrawy charakterystyczne dla tych części Polski, które będą prezentowane w ramach wydarzenia "Na Kulinarnym Szlaku Wschodniej Polski", podczas Jarmarku Garncarskiego oraz wezmą udział w konkursie. Ponadto zostaną zaprezentowane tradycje i obrzędy ludowe oraz regionalny folklor. Działanie  będzie wykorzystane także do rozwoju wszelkich form turystyki wiejskiej w tym agroturystyki i enoturystyki oraz promocji funkcji społecznych i pozarolniczych gospodarstw rolnych, wpływających na poprawę życia na obszarach wiejskich. </t>
  </si>
  <si>
    <t xml:space="preserve">Będzie to impreza  o charakterze plenerowym o charakterze promocyjnym, podczas której będzie promowana współpraca między regionami: podkarpacki, lubelski i podlaski w zakresie realizacji operacji dotyczących w szczególności dziedzictwa kulturowego, kulinarnego, kultywowania tradycji oraz aktywnego wypoczynku. Podczas wydarzenia będzie zorganizowany konkurs, w którym uczestniczyć będą producenci żywności tradycyjnej, regionalnej, ekologicznej i lokalnej charakterystycznej dla trzech województw, gospodarstwa agoturystyczne, Stowarzyszenia, Koła Gospodyń Wiejskich oraz osoby fizyczne. W konkursie będzie uczestniczyć 50 osób, które zaprezentują na swoich stoiskach  dorobek dziedzictwa  kulinarnego i kulturowego trzech województw ściany wschodniej. Przedsięwzięcie odbędzie się w Medyni Głogowskiej, w celu promocji dziedzictwa kulturowego i kulinarnego oraz kultywowania tradycji z regionów wschodniej Polski. Realizacja operacji obejmować będzie wręczenie nagród rzeczowych w formie sprzętu gospodarstwa domowego laureatom konkursu w trzech  kategoriach oraz za udział wszystkim uczestnikom konkursu.
</t>
  </si>
  <si>
    <t>Ogół społeczeństwa, podmioty zainteresowane, restauracje, gospodarstwa agroturystyczne.</t>
  </si>
  <si>
    <t>Celem targów jest  promocja produktów i żywności wysokiej jakości, tj. produktów ekologicznych oraz wpisanych na listę Ministra Rolnictwa i Rozwoju Wsi. Targi to doskonała okazja do nawiązywania kontaktów handlowych pomiędzy wytwórcami i dystrybutorami żywności oraz produktów ekologicznych, zapoznania się z nowymi trendami i technologiami w branży oraz wzajemną wymianą doświadczeń.</t>
  </si>
  <si>
    <t xml:space="preserve">Realizacja operacji obejmować będzie: przygotowanie części wystawienniczej wraz z prezentacją produktów - wystawa, konferencje tematyczne i seminaria, konkursy, promocję operacji w mediach, pokazy tematyczne związane z żywnością wysoskiej jakości. </t>
  </si>
  <si>
    <t>liczba wystaw</t>
  </si>
  <si>
    <t>IV kwartał</t>
  </si>
  <si>
    <t>X Wystawa Polskie Smaki - Smaczne, bo Podkarpackie</t>
  </si>
  <si>
    <t>Celem wystawy jest uzyskanie równowagi ekonomicznej, przyrodniczej i społecznej na obszarach wiejskich poprzez promocję zrównoważonego rozwoju tych obszarów, poprzez promocję podakrpackiej żywności wysokiej jakości, a w szczególności produktów tradycyjnych wpisanych na list Ministra Rolnictwa i Rozwoju Wsi.</t>
  </si>
  <si>
    <t>Realizacja operacji objemować będzie przygotowanie stoisk wystawienniczych na Praskiej Giełdzie Spożywczej, gdzie promowane będą podkarpackie porodukty wysokiej jakości oraz regionalna kultura, tradycje i zwyczaje.</t>
  </si>
  <si>
    <t>Promocja produktu lokalnego, regionalnego i tradycyjnego w  wybranych miejscowościach na obszarze Polski</t>
  </si>
  <si>
    <t>Formą realizowanych operacji będą stoiska wystawowe i degustacyjne podczas jarmarków, wystaw i imprez plenerowych i promocyjnych.</t>
  </si>
  <si>
    <t>szt 20</t>
  </si>
  <si>
    <t>Ogół społeczeństwa, wytwórcy oraz podmioty zainteresowane produktem lokalnym, regionalnym i tradycyjnym.</t>
  </si>
  <si>
    <t>II - IV kwartał</t>
  </si>
  <si>
    <t>XIII Podkarpackie Święto Miodu</t>
  </si>
  <si>
    <t>Formy realizowanej operacji to: wystawa, konferencja, degustacja produktów na bazie miodu i produktów pszczelich.</t>
  </si>
  <si>
    <t>Ogół społeczeństwa, wytwórcy oraz podmioty zainteresowane produktami pszczelimi i midem.</t>
  </si>
  <si>
    <t>III/IV kwartał</t>
  </si>
  <si>
    <t>Szkolenie dla Lokalnych Grup Działania</t>
  </si>
  <si>
    <t>Celem operacji jest wsparcie lokalnych grup działania w zakresie wykonywanych przez nie zadań, związanych z realizacja Lokalnych Strategii Rozwoju szczególności doradztwa na rzecz potencjalnych wnioskodawców i prowadzenia oceny operacji.</t>
  </si>
  <si>
    <t>Formą realizowanej operacji będzie szkolenie/warsztaty</t>
  </si>
  <si>
    <t>Lolane Grupy Działania</t>
  </si>
  <si>
    <t>Przygotowanie oraz druk publikacji w zakresie dobrych praktyk</t>
  </si>
  <si>
    <t xml:space="preserve">Celami operacji są: promowanie wykorzystania wszystkich funduszy europejskich np. w celu tworzenia nowych miejsc pracy, aktywizacji ludności wiejskiej, pokazanie przykładów podnoszenia jakości życia na obszarach wiejskich, podnoszenia wartości kapitału społecznego, dzielenie się pomysłami, promocja zastosowanych innowacji.
</t>
  </si>
  <si>
    <t>Formą realizowanej operacji będzie publikacja.</t>
  </si>
  <si>
    <t>Identyfikacja partnerów projektów współpracy</t>
  </si>
  <si>
    <t>Celem operacji jest wsparcie LGD w  poszukiwaniu i zidentyfikowaniu partnerów do współpracy międzynarodowej z zakresu promocji i rozowoju winiarstwa, enoturystyki, lokalnych produktów oraz obszarów wiejskich.  Przedmiotem operacji będze wyjazd na Węgry w celu zainicjiowania wspłpracy międzynarodowej nakierowanej na rozwój obszarów wiejskich. Tematem wiodącym operacji jest aktywizacja mieszkańców obszarów wiejskich w celu tworzenia partnerstw na rzecz realizacji projektów nakierowanych na rozwój tych obszarów, w skład których wchodzą przedstawiciele sektora publicznego, prywatnego oraz organizacji pozarządowych.</t>
  </si>
  <si>
    <t>Operacja zerealizowana zostanie poprzez wyjazd studyjny na Węgry.</t>
  </si>
  <si>
    <t>1. Liczba wyjazdów studyjnych.                          2. Liczba uczestników w tym liczba przedstawicieli LGD i liczba doradców.</t>
  </si>
  <si>
    <t xml:space="preserve">1. 1 szt.     2. 20 osób, (15 z LGD i 1 doradca)                          </t>
  </si>
  <si>
    <t>Przedstawiciele LGD Nowa Galicja, przedstawiciele LGD partnerskich, przedstawiciele producentów tradycyjnej, lokalnej żywnośi w tym winiarze.</t>
  </si>
  <si>
    <t>Stowarzyszenie pn. Lokalna Grupa Działania Nowa Galicja</t>
  </si>
  <si>
    <t>Kołaczyce 38-213, ul. Szkolna 7</t>
  </si>
  <si>
    <t>Współpraca sukcesem partnerstwa</t>
  </si>
  <si>
    <t xml:space="preserve">Głównym celem operacji jest rozwój współpracy oraz wymiana dobrych praktyk i doświadczeń w zakresie inicjatyw projektowych realizowanych na obszarze województwa podkarpackiego o charakterze rozwojowym. Cele szczegółowe:
- wymiana informacji i doświadczeń w dziedzinie szeroko pojętego rozwoju gospodarczego obszarów wiejskich
- stworzenie możliwości analizowania i doskonalenie partnerstwa, w świetle bezpośredniego poznania odmiennych już zorganizowanych  struktur
- nawiązywanie kontaktów z instytucjami, które mają doświadczenie w budowaniu partnerstwa, rozwoju i utrzymaniu efektów. Tematem operacji jest upowszechnianie wiedzy w zakresie planoweania rozwoju lokalnego z uwzględnieniem potencjału ekonomicznego, społecznego i środowiskowego danego obszaru.
</t>
  </si>
  <si>
    <t>Operacja zerealizowana zostanie poprzez wyjazd studyjny do Kresowej Osady teren LGD Ziemi Lubaczowskiej.</t>
  </si>
  <si>
    <t>1. Liczba wyjazdów studyjnych.                          2. Liczba uczestników w tym liczba przedstawicieli i liczba doradców.</t>
  </si>
  <si>
    <t xml:space="preserve">1. 1 szt.     2. 20 osób (20 z LGD i 1 doradca)                          </t>
  </si>
  <si>
    <t>Członkowie stowarzyszenia Lokalna Grupa Działania "Dorzecze Wisłoka".</t>
  </si>
  <si>
    <t>Stowarzyszenie Lokalna Grupa Działania "Dorzecze Wisłoka"</t>
  </si>
  <si>
    <t>Zarszyn 38-530, ul. Bieszczadzka 98</t>
  </si>
  <si>
    <t>Szkolenie z zakresu aktualnie obowiązujących przepisów dot. pracy Rady</t>
  </si>
  <si>
    <t>Celem jest tworzenie sieci kontaktów dla Lokalnych Grup Działania oraz podnoszenie wiedzy w zakresie aktualnie obowiązujących przepisów dotyczących pracy Rady LGD. Tematy realizowanej operacji to: upowszechnianie wiedzy dotyczącej zarządzania  projektami z zakresu rozwoju obszarów wiejskich oraz upowszechnianie wiedzy w zakresie planowania rozwoju lokalnego z uwzględnieniem potencjału ekonomicznego, społecznego i środowiskowego danego obszaru.</t>
  </si>
  <si>
    <t>Operacja zrealizowana zostanie poprzez szkolenie oraz wyjazd studyjny.</t>
  </si>
  <si>
    <t xml:space="preserve">1. 1 szt.     2. 37 osób (36 z LGD i 1 doradca)                            </t>
  </si>
  <si>
    <t>Członkowie organów LGD</t>
  </si>
  <si>
    <t>Lokalna Grupa Działania Stowarzyszenie "Z Tradycją w Nowoczesność"</t>
  </si>
  <si>
    <t xml:space="preserve">37-500 Jarosław 88, </t>
  </si>
  <si>
    <t>Utworzenie Spółdzielni Producentów Królików Mięsnych i Komleksowe Szkolenie Jej Członków</t>
  </si>
  <si>
    <t>Operacja zerealizowana zostanie poprzez szkolenie, punkt informacyjny, publikację oraz utworzenie spółdzielni producentów królików mięsnych</t>
  </si>
  <si>
    <t xml:space="preserve">1. Liczba szkoleń.                2. Liczba uczestników szkolenia.                             3. Powierzchnia wystawiennicza,                 4. Szacowana liczba odwiedzających stoisko,    5. Nakład i liczba egzemplarzy,                        6. Inne: Projekty Uchwał               </t>
  </si>
  <si>
    <t xml:space="preserve">1. 1 szkolenie dwudniowe2. ok. 20 osób          3. 9m²        4. 1500 osób          5. 500 egz. 6. 8 szt.                   </t>
  </si>
  <si>
    <t xml:space="preserve">Grupę docelową operacji stanowić będą aktualni  hodowcy królików oraz osoby zainteresowane  uruchomieniem produkcji żywca króliczego w formie zagrodowej lub fermowej na większą skalę  w ramach zorganizowanej spółdzielni producentów królików mięsnych z terenu województwa podkarpackiego. Planuje się, że grupa docelowa liczyć będzie minimalnie 10, a maksymalnie 20 osób zainteresowanych produkcją żywca króliczego  w ramach zorganizowanej spółdzielni producentów królików mięsnych. Będą to osoby  o zróżnicowanym potencjale produkcyjnym, zróżnicowanym wieku i wykształceniu oraz zróżnicowanym poziomie wiedzy na temat innowacyjnej  technologii produkcji żywca króliczego najwyższej jakości w warunkach podwyższonego dobrostanu. Wśród osób zainteresowanych utworzeniem spółdzielni i uruchomienie produkcji żywca króliczego ponad 50% powinny stanowić osoby w wieku do 35 lat, a pozostałe to  osoby w wieku średnim tj. 40-55 lat. I powyżej 55 lat, którzy hodowlę królików traktować chcą jako główne źródło dochodów. </t>
  </si>
  <si>
    <t>I-IV kwartał</t>
  </si>
  <si>
    <t>AWA DORADZTWO Sp. z o.o.</t>
  </si>
  <si>
    <t>35-606 Rzeszów, ul. Powstanców Listopadowych 29 C</t>
  </si>
  <si>
    <t>Wyjazd studyjny rolników na Ukrainę i do Rumunii</t>
  </si>
  <si>
    <t>1. Liczba wyjazdów studyjnych, 2. Liczba uczestników</t>
  </si>
  <si>
    <t>1. 1 szt.      2. 45 osób</t>
  </si>
  <si>
    <t>45 osób uczestników wyjazdu. W tym  40 podkarpackich rolników, przedstawicieli podkarpackiego samorządu rolniczego, wskazanych osobowo przez Przewodniczących Rad Powiatowych Podkarpackiej Izby Rolniczej z 21 powiatów województwa podkarpackiego oraz 5 osób obsługujących wyjazd z ramienia Podkarpackiej Izby Rolniczej</t>
  </si>
  <si>
    <t>Podkarpacka Izba Rolnicza w Trzebownisku</t>
  </si>
  <si>
    <t>36-001 Trzebownisko 615A</t>
  </si>
  <si>
    <t>Organizacja XII Jesiennej Giełdy Ogrodniczej i Podkarpackiego Święta Winobrania Boguchwała 2017</t>
  </si>
  <si>
    <t>Realizacja operacji pozwoli zapoznać mieszkańców obszarów miejskich i wiejskich z towarową produkcją owoców i warzyw, w tym także winorośli. Ukaże ponadto innowacyjne rozwiązania i osiągnięcia w produkcji ogrodniczej poprzez zaprezentowanie materiału szkółkarskiego: kwiaty, cebule, nasiona  oraz owoce, warzywa i winorośla. Pozwoli także na zwiększenie spożycia owoców i warzyw wśród dorosłych, młodzieży i dzieci. Operacja realizuje tematy: wspieranie rozwoju przedsiębiorczości na obszarach wiejskich poprzez podnoszenie poziomu wiedzy i umiejętności w obszarze małego przetwórstwa lokalnego lub w obszarze  rozwoju zielonej gospodarki, w tym tworzenia nowych miejsc pracy oraz upowszechnianie wiedzy w zakresie dotyczącym zachowania różnorodności genetycznej roślicn lub zwierząt.</t>
  </si>
  <si>
    <t>wystawa, prasa, audycja, spot, inne</t>
  </si>
  <si>
    <t>1. Liczba wystawców, 2. Lliczba dni targowych, 3. szacowana liczba odwiedzających, 4. Liczba emisji, 5. Poziom słuchaklności, 6. Poziom oglądalności, 7 Inne: liczba nakładu 8 Inne: pokaz tłoczenia soków</t>
  </si>
  <si>
    <t>1. ok.135 sztuka, 2. 2 dni 3. ok. 10 000       4. 102        5. 39,96% 20,45% i 43,5%        6. 30 000  7. 20 000 nakład, liczba        8. 1 szt.</t>
  </si>
  <si>
    <t>W ramach operacji definiuje się następujące grupy docelowe:
producenci materiału szkółkarskiego, kwiatów, cebul i nasion oraz producenci owoców i warzyw, ze szczególnym uwzględnieniem młodych rolników (do 35 roku życia)
◦ producenci win oraz sprzętu winiarskiego, winiarze – minimum 40 wystawców
◦ pszczelarze zrzeszeni w Wojewódzkim Związku Pszczelarzy w Rzeszowie, w tym producenci Podkarpackiego miodu spadziowego, który posiada europejskie oznaczenie Chronionej Nazwy Pochodzenia
◦ producenci rolni zainteresowani inwestycjami w gospodarstwie w kierunku przetwórstwa na poziomie gospodarstwa oraz sprzedażą bezpośrednią, ze szczególnym uwzględnieniem młodych rolników (do 35 roku życia)
◦ Koła Gospodyń Wiejskich i organizacje NGO kultywujące tradycje kulinarne Podkarpacia
◦ rolnicy oraz ogrodnicy, działkowcy, właściciele ogrodów przydomowych - zwiedzający wystawę – ok. 10 000 osób, ze szczególnym uwzględnieniem młodych rolników (do 35 roku życia)
◦ instytucje, firmy, działające w sferze otoczenia rolnictwa 
◦ konsumenci produktów rolno-spożywczych, w tym mieszkańcy miast – ok. 10 000 osób</t>
  </si>
  <si>
    <t xml:space="preserve">Organizacja XIX Regionalnej Wystawy Zwierząt Hodowlanych
 i Dni Otwartych Drzwi PODR Boguchwała
</t>
  </si>
  <si>
    <t xml:space="preserve">Podkarpaccy rolnicy i hodowcy podczas wystaw mogą zaprezentować swój dorobek hodowlany, przekazując jednocześnie swoją wiedzę innym rolnikom. Towarzyszące Regionalnej Wystawie Zwierząt Hodowlanych Dni Otwartych Drzwi stanowią platformę szerzenia wiedzy o nowych technikach i technologiach w produkcji rolniczej, stanowiąc miejsce wymiany doświadczeń. Korzystając z licznej rzeszy odwiedzających, zarówno mieszkańców wsi, jak też miast liczni wystawcy i producenci mają okazję promować swoje osiągnięcia, nawiązywać kontakty handlowe, zaś firmy z branży spożywczej, biorąc udział w konkursach na najlepszy produkt regionalny mają szanse na promocję w mediach. Liczny udział młodych rolników odwiedzających wystawę, jak również prezentujących swój dorobek stanowi zachętę dla nich na dalszy rozwój, przyswojenie sobie wiedzy i umiejętności oraz przyczynek do rozwoju przedsiębiorczości na terenach wiejskich województwa podkarpackiego.
Prezentacja firm zaopatrzenia rolnictwa towarzysząca Wystawie pozwala rolnikom odwiedzającym imprezę zapoznać się z ofertą skierowaną do nich i zapoznać się z innowacyjnymi rozwiązaniami z zakresu techniki (wystawa maszyn), środków do produkcji (firmy nawozowe, nasienne, środków ochrony roślin), wsparcia instytucjonalnego i finansowego ( ARR, ARiMR, ANR, banki, towarzystwa ubezpieczeniowe, instytuty naukowe i badawcze). Operacja realizuje kryteria tematyczne: upowszechnianie wiedzy w zakresie optymalizacji wykorzystywania przez mieszkańców obszarów wiejskich zasobów środowiska naturalnego oraz upowszechnianie wiedzy w zakresie dotyczącym zachowania różnorodności genetycznej roślin i zwierząt.
</t>
  </si>
  <si>
    <t>wystawa, audycja, spot, inne</t>
  </si>
  <si>
    <t>1.Liczba wystawców, 2. liczba dni targowych, 3. szacowana liczba odwiedzających, 4. liczba emisji, 5. poziom słuchaklności, 6. poziom oglądalności, 7. Inne: liczba nakładu</t>
  </si>
  <si>
    <t>1. ok. 50 2. 2 dni. 3.  20 000            4. 102 emisji 5. 39,96% 20,45% i 43,5%        6. 30 000   7. 40 plakatów</t>
  </si>
  <si>
    <t>W ramach operacji definiuje się 4 grupy docelowe:
◦ hodowcy zwierząt – minimum 50 wystawców, ze szczególnym uwzględnieniem młodych rolników (do 35 roku życia)
◦ rolnicy zajmujący się uprawą roślin, chowem i hodowlą zwierząt zwiedzający wystawę ok. 10 000 osób
◦ 200 instytucji i firm działających w sferze otoczenia rolnictwa 
◦ konsumenci produktów rolno-spożywczych w tym mieszkańcy miast ok. 10 000 osób.</t>
  </si>
  <si>
    <t>II-III Kwartał</t>
  </si>
  <si>
    <t>Gminne Świeto Chleba w Parku Buczyna w Górze Ropczyckiej</t>
  </si>
  <si>
    <t>Organizatorzy, a zarazem inicjatorzy tego wydarzenia czyli: Rada Sołecka, Rada Rodziców SP w Górze Ropczyckiej, Koło Gospodyń Wiejskich, Ochotnicza Straż Pożarna w Górze Ropczyckiej oraz Miejsko Gminny Ośrodek Kultury w Sędziszowie Małopolskim, za cel postawili sobie  podjęcie działań zmierzających do wspierania włączenia społecznego, ograniczenia ubóstwa i rozwoju gospodarczego na obszarach wiejskich. Czyniąc zadość podjętej inicjatywie zorganizują uroczystość, która odbędzie się na boisku przy Szkole Podstawowej w Górze Ropczyckiej oraz bezpośrednio sąsiadującym z nią Parku Buczyna. Tematem wydarzenia  jest upowszechnianie wiedzy w zakresie optymalizacji wykorzystywania przez mieszkańców zasobów środowiska naturalnego. Oprócz domowego chleba uczestnicy będą mieli okazję spróbować tradycyjnych pierogów z różnego rodzaju nadzieniem. W ten sposób mieszkańcy chcą chronić dziedzictwo kulinarne kultywowane przez babcie, prababcie i przekazać je młodemu pokoleniu. W  miły nastrój wprowadzi  przybyłych muzyka ludowa wykonana przez lokalnych śpiewaków ludowych  będąca ważnym elementem kultury ludowej.</t>
  </si>
  <si>
    <t xml:space="preserve">1. Liczba dni targowych, 2. Liczba materiałów informacyjno - promocyjnych, 3. Liczba odwiedzających </t>
  </si>
  <si>
    <t>1. 1 dzień   2. 500 szt. 3. 900 osób</t>
  </si>
  <si>
    <t>Mieszkańcy Gminy Sędziszów Małopolski</t>
  </si>
  <si>
    <t>Gmina Sędziszów Małopolski</t>
  </si>
  <si>
    <t>ul. Rynek 1, 39-120 Gmina Sędziszów Małopolski</t>
  </si>
  <si>
    <t>Dni Błażowej sposobem na aktywizację mieszkańców i promocję terenów wiejskich</t>
  </si>
  <si>
    <t>Niski poziom aktywności społecznej, integracji mieszkańców oraz niewystarczająca wiedza na temat uzyskiwania dochodów z pozarolniczej działalności wśród mieszkańców terenów wiejskich stanowi problem, którego efektem jest wysokie bezrobocie i niewielkie zaangażowanie w życie publiczne.
Celem operacji jest rozpropagowanie możliwości i pokazanie kierunków pozyskiwania dodatkowego źródła dochodów wśród mieszkańców wsi, połączone z promocją kultury i tradycji.
Operacja w formie imprezy plenerowej ma na celu dotarcie do jak najszerszej grupy odbiorców jednocześnie angażując lokalnych twórców ludowych, rzemieślników i ludzi pragnących działać dla dobra i rozwoju swoich miejscowości oraz promocję terenów wiejskich pokazując, że wieś może być jednocześnie tradycyjna z bogatą kulturą i jednocześnie nowoczesna. Ponadto taka impreza daje możliwość nawiązania szerszych kontaktów z ewentualnymi odbiorcami produktów rękodzielnictwa oraz zwiększenie zainteresowania wśród ludzi młodych kontynuowaniem tych tradycji, które w perspektywie czasu mogą stanowić źródło ich dochodu. Tematem operacji jest: promocja życia na wsi jako miejsca do życia i rozwoju zawodowego.</t>
  </si>
  <si>
    <t>1. Liczba wystawców, 2. Liczba dni targowych, 3. Liczba odwiedzających</t>
  </si>
  <si>
    <t>1. 40 szt.   2. 2 dni.    3.  2500 osób</t>
  </si>
  <si>
    <t xml:space="preserve">Podstawową grupą docelową operacji są mieszkańcy z terenów wiejskich w Gminie Błażowa (szacuje się uczestnictwo 1500 osób, głównie osób w wieku 17 – 50 lat).
Pośrednimi uczestnikami będą turyści, ludzie związani z instytucjami wspomagającymi wieś.
</t>
  </si>
  <si>
    <t>II-IV Kwartał</t>
  </si>
  <si>
    <t>Gmina Błażowa</t>
  </si>
  <si>
    <t>Plac Jana Pawła II, 36-030 Błażowa</t>
  </si>
  <si>
    <t>Młodzież artystycznie-Gmina Olszanica moimi oczami</t>
  </si>
  <si>
    <t xml:space="preserve"> Głównym celem operacji jest aktywizacja dzieci i młodzieży na rzecz podejmowania inicjatyw służących wyłączeniu społecznemu poprzez nabycie praktycznych umiejętności jako szansy dla rozwoju osobistego. Poprzez realizowany cel chcemy wspierać rozwój dzieci i młodzieży a poprzez to również Gminy Olszanica, chcemy pokazać młodzieży, że Gmina Olszanica jest miejscem atrakcyjnym zawodowo, gdzie mogą oni rozwijać swoje pasję i zainteresowania, a poprzez to w przyszłości wspierać ich decyzje związane z wyborem ścieżki zawodowej. Chcemy pokazać dzieciom i młodzieży, że miejsce w którym dorastają rozwija się przede wszystkim w sektorze turystyki. Tematy operacji: promocja jakości życia na wsi lub promocja wsi jako miejsca do życia i rozwoju zawodowego, wspieranie rozwoju społeczeństwa cyfrowego na obszarach wiejskich przez podnoszenie poziomu wiedzy w tym zakresie oraz upowszechnianie wiedzy w zakresie planowania rozwoju lokalnego z uwzględnieniem potencjału ekonomicznego, społecznego i środowiskowego danego obszaru</t>
  </si>
  <si>
    <t>Szkolenie, Impreza plenerowa, Publikacja, Konkurs</t>
  </si>
  <si>
    <t xml:space="preserve">1. Liczba warszatów, 2. Liczba uczestników, 3. Liczba doradców, 4.Liczba wystawców, 5. Liczba dni targowych, 6. Szacowana liczba materiałów informacyjno - promocyjnych, 7. Szacowana liczba odwiedzających, 8. Nakład publikacji, 9. Liczba konkursów , 10. Liczba uczestników, 11. Liczba laureatów  </t>
  </si>
  <si>
    <t>1. 1 szt.      2. 10 osób. 3. 1 osoba. 4. 11             5. 1 dzień. 6. 50 szt..   7. ok. 100 osób. 8. 1000 egz.  9. 1          10. 10 osób.       11. 1 osoba.</t>
  </si>
  <si>
    <t xml:space="preserve">Grupę Docelową stanowi 10 osób w wieku od 13 do 15 lat, uczestnicy warsztatów oraz 100 osób uczestnicy wystawy fotograficznej podczas imprezy plenerowej. </t>
  </si>
  <si>
    <t>III Kwartał</t>
  </si>
  <si>
    <t>Gmina Olszanica</t>
  </si>
  <si>
    <t>38-722 Olszanica 81</t>
  </si>
  <si>
    <t>Pilzno pełne smacznych tradycji</t>
  </si>
  <si>
    <t>Celem głównym projektu jest  kreowanie, ochrona i promocja wyrobów regionalnych, tradycyjnych i lokalnych jako najważniejszych czynników zrównoważonego rozwoju obszarów wiejskich Podkarpacia. Cel projektu zostanie osiągnięty poprzez realizację 4 głównych zadań, etapów objętych projektem: organizację Święta Golonki Podkarpackiej z Pilzna, organizację szkolenia z zakresu „Promocji produktów lokalnych, organizację w Pilźnie I Targów Produktów Tradycyjnych i Lokalnych. Imprezom plenerowym, zwłaszcza zaś rozpoczynającemu projekt wydarzeniu będą towarzyszyć liczne konkursy w oparciu o produkty tradycyjne (Konkurs dla uczniów szkół gastronomicznych, konkursy dla Kół Gospodyń Wiejskich, konkurs w jedzeniu golonki na czas) podczas których odbędzie się silna promocja produktów tradycyjnych. Podczas pierwszych Targów Produktów Lokalnych i Tradycyjnych zostanie zorganizowany konkurs „Czym chata bogata” na najlepsze stoisko z potrawami lokalnymi.   Dodatkowo projekt zakłada, że zostanie odnalezione i wypromowane dwóch produktów lokalnych wykonywanych w domach, przez gospodynie. Produkt lokalny stwarza szansę poprawy sytuacji ekonomicznej w regionie zapewniając jednocześnie pozytywne efekty środowiskowe i społeczne. Jest więc regionalnym sposobem na realizację zrównoważonego rozwoju.  Tematem operacji jest: Aktywizacja mieszkańców obszarów wiejskich w celu tworzenia partnerstw na rzecz realizacji projektów nakierowanych na rozwój tych obszarów, w skład których wchodzą przedstawiciele sektora publicznego, sektora prywatnego oraz organizacji pozarządowych.</t>
  </si>
  <si>
    <t xml:space="preserve">Szkolenie, Wyjzad studyjny, Impreza plenerowa, Audycja, Konkurs, </t>
  </si>
  <si>
    <t>1. Liczba szkoleń,                2. Liczba uczestników, 3.Liczba doradców,            4. Liczba odwiedzających</t>
  </si>
  <si>
    <t>1. 1 szt.     2. 31 osób. 3. 1 doradca.   4. 10000 osób.</t>
  </si>
  <si>
    <t xml:space="preserve">Mieszkańcy gminy, powiatu. Bezpośrednimi adresatami projektu  są Koła Gospodyń Wiejskich, sołectwa, rękodzielnicy (30 osób), które wezmą udział w szkoleniu i nabędą umiejętności z zakresu promocji, rejestracji i wprowadzania produktu tradycyjnego na rynek. Te same osoby które będą brać udział w imprezach i promować na nich swoje produkty. Adresatami projektu jest także młodzież szkół gastronomicznych dla których projekt wpłynie na pobudzenie aktywności młodzieży, podniesie poziom wiedzy o zasobach przyrodniczych i kulturowych obszaru. </t>
  </si>
  <si>
    <t>Przedsiębiorstwo Przemysłu Mięsnego TAURUS Sp. z o.o.</t>
  </si>
  <si>
    <t>39-220 Pilzno, ul. Legionów 58</t>
  </si>
  <si>
    <t>Święto Staropolskiego Chleba w Malawie</t>
  </si>
  <si>
    <t>Celem głównym realizowanej operacji jest promocja zrównoważonego rozwoju obszarów wiejskich oraz promocja wsi jako dobrego miejsca do życia i rozwoju. 
Celami szczegółowymi operacji jest:
a) promocja produktu lokalnego, regionalnego, tradycyjnego i ekologicznego,
b) promocja folkloru, zwyczajów i tradycji,
c) promocja funkcji społecznych,
d) promocja turystyki wiejskiej, rekreacji i sportu.
Wskazane do osiągnięcia cele wpisują się w Priorytet 6 PROW, cel 4 KSOW oraz działanie 13 „Promocja zrównoważonego rozwoju obszarów wiejskich”.
Tematem operacji jest: Promocja jakości życia na wsi lub promocja wsi jako miejsca do życia i rozwoju zawodowego.</t>
  </si>
  <si>
    <t>Szkolenie, Impreza plenerowa, Konkurs</t>
  </si>
  <si>
    <t>1.Liczba szkoleń, 2.Liczba uczesników, 3. Liczba konkursów, 4. Liczba laureatów</t>
  </si>
  <si>
    <t>1. 1 szt.      2. 20 osób       3. 1 szt.     4. 20.</t>
  </si>
  <si>
    <t xml:space="preserve">Grupę docelową operacji stanowić będą mieszkańcy gminy Krasne oraz okolicznych miejscowości.
</t>
  </si>
  <si>
    <t>Marzena Szmigiel-Skomra</t>
  </si>
  <si>
    <t>Malawa 416, 36-007 Krasne</t>
  </si>
  <si>
    <t>"Starych potraw smak i urok - Wojewódzkie Spotkanie Kapel Ludowych"</t>
  </si>
  <si>
    <t>Celem operacji XXII edycja  „Starych potraw smak i u rok” jest ochrona dziedzictwa kulturowego naszego województwa, zwłaszcza jego terenów wiejskich a także krzewienie bogatych tradycji zakorzenionych w kulturze ludowej i obrzędowej mieszkańców Podkarpacia. 
Przedsięwzięcie  jest kontynuacją poprzednich edycji, które cieszą się uznaniem uczestników tej imprezy.  Impreza ma charakter wojewódzki i przyciąga tłumy widzów. Co roku spotykają się tutaj miłośnicy tradycyjnej wiejskiej kuchni i folkloru. Serwowane potrawy cieszą się od lat ogromnym zainteresowaniem. Oprócz znanych potraw można posmakować też tych często już zapomnianych. Stoiska wypełnione swojskim jadłem zachęcają smakami i zapachami kuchni podkarpackiej. Podobnie jak w latach poprzednich potrawy wezmą udział w konkursie i będą walczyły o tytuł „Potrawa roku”. Komisja konkursowa będzie miała za zadanie wytypować najsmaczniejszą potrawę i przyznać nagrody w różnych kategoriach. Wielorakość potraw, wystrój poszczególnych stołów, dbałość o nawiązanie do tradycji, potwierdziły w dotychczasowych edycjach ogromny potencjał w kultywowaniu tradycji regionalnej przez poszczególne KGW i Stowarzyszenia. Realizowana operacja będzie zatem słuszną inicjatywą aktywizującą mieszkańców wsi do podejmowania działań na rzecz rozwoju obszaró wiejskich. Ponadto zorganizowane Wojewódzkie Spotkanie Kapel Ludowych przyciąga licznych słuchaczy i ma charakter konkursu. Jego zadaniem jest  promowanie kultury ludowej i folkloru, popularyzacja oraz dokumentacja tradycji autentycznego muzykowania. Już od ponad dwudziestu lat biorą w niej udział kapele ludowe grające na tradycyjnych instrumentach, zrzeszające autentycznych muzyków ludowych, dla których folklor jest życiową  pasją, a tym samym angażujc  młodzież i starszych, którym wiejskie muzykowanie "leży na sercu".
Tematem operacji jest: Promocja jakości życia na wsi lub promocja wsi jako miejsca do życia i rozwoju zawodowego.</t>
  </si>
  <si>
    <t>1. Impreza plenerowa, 2. Konkurs</t>
  </si>
  <si>
    <t>1. Liczba wystawców,         2. Liczba Dni Targowych,   3. Liczba odwiedzajacych, 4. Liczba konkursów,          5. Liczba laureatów</t>
  </si>
  <si>
    <t>1. 30 szt.    2. 1 szt.     3. 3000 osób.         4. 2 szt.     5. 30 szt.</t>
  </si>
  <si>
    <t xml:space="preserve">Grupę docelową operacji stanowią wszystkie zainteresowane podmioty: osoby prywatne, stowarzyszenia, grupy nieformalnych (koła gospodyń wiejskich), twórcy i artyści ludowi oraz działające na Podkarpaciu kapele ludowe. </t>
  </si>
  <si>
    <t>II-IV Kwtartał</t>
  </si>
  <si>
    <t>Gminny Ośrodek Kultury w Błażowej</t>
  </si>
  <si>
    <t>ul. Armii Krajowej 17a, 36-030 Błażowa</t>
  </si>
  <si>
    <t>Smaczny Koniec Lata</t>
  </si>
  <si>
    <t xml:space="preserve">Głównym celem operacji jest aktywizacja mieszkańców wsi na rzecz podejmowania inicjatyw w zakresie rozwoju obszarów wiejskich, w tym kreowania miejsc pracy na terenach wiejskich, a przez to identyfikacja i promocja produktów i potraw Powiatu Przemyskiego, osadzonych w tradycji Ziemi Przemyskiej, wytwarzanych od lat tymi samymi metodami i według tych samych receptur. Dla mieszkańców tego obszaru bardzo ważne jest znalezienie i zachowanie lokalnych specjałów, tak, by nie odeszły w zapomnienie i nie zostały wyparte przez szybko wytwarzaną przemysłową żywność. Ważne jest wykorzystanie lokalnych, tradycyjnych surowców oraz przyrządzanie dań według tradycyjnych receptur i przepisów. Bardzo istotne jest zachęcenie mieszkańców obszarów wiejskich powiatu przemyskiego do poszukiwania alternatywnego źródła dochodu. Priorytetem w operacji jest wspieranie włączenia społecznego, ograniczanie ubóstwa i rozwoju gospodarczego na obszarach wiejskich poprzez promocję jakości życia na wsi i promocja wsi jako miejsca do życia i rozwoju zawodowego. Tematem operacji jest: Promocja jakosci życia na wsi jako miejsca do życia i rozwoju zawodowwego. </t>
  </si>
  <si>
    <t xml:space="preserve">1. Impreza plenerowa, 2. Publikacja, 3. Audycja, 4. Konkurs, </t>
  </si>
  <si>
    <t xml:space="preserve">1. Liczba wystawców, 2. Liczba dni targowych, 3. Szacowana liczba materiałow informacyjno-promocyjnych, 4. Szacowana Liczba odwiedzających. 5. Liczba egzemplarzy, 6. Liczba emisji, 7. Liczba Konkursów, 8. Liczba uczestników, 9. Liczba laureatów </t>
  </si>
  <si>
    <t xml:space="preserve">1. 12 szt.   2. 1 dzień. 3. 1583 szt. 4. 5000 os. 5. 1000 szt. 6. 15 szt.   7. 1 szt.     8. 40 uczest.        9. 12 os. </t>
  </si>
  <si>
    <t xml:space="preserve">Grupa docelowa projektu to osoby zamieszkujące tereny wiejskie i gminne Powiatu Przemyskiego ze szczególnym uwzględnieniem osób młodych do 35 roku życia, osób starszych, dzieci, młodzieży, niepełnosprawnych, mniejszości narodowych i innych osób zagrożonych społecznie, w tym samotnych matek.  </t>
  </si>
  <si>
    <t>Powiat Przemyski</t>
  </si>
  <si>
    <t>Pl. Dominikański 3, 37-700 Przemyśl</t>
  </si>
  <si>
    <t>"75 Podkarpackich Smaków. Katalog wytwórców produktów regionalnych, tradycyjnych i ekologicznych".</t>
  </si>
  <si>
    <t xml:space="preserve">Celem ogólnym jest informowanie społeczeństwa o wysokiej wartości podkarpackiej tradycyjnej, lokalnej i ekologicznej żywności. Realizacja tego przedsięwzięcia przyczyni się do promocji tych produktów. Pozwoli także na szczegółową, pierwszą w tej skali w regionie prezentacją rodzimych producentów, często rodzinnych firm z wieloletnią już tradycja działania, zajmujących się produkcją żywności wysokiej jakości. Realizowany w ramach tego działania projekt umożliwi eksponowanie wartości podkarpackiej żywności wysokiej jakości, z jej regionalną różnorodnością i dziedzictwem lokalnych społeczności z jednej strony, a także poprawą jakości życia mieszkańców obszarów wiejskich. Przygotowana publikacja – katalog - przyczyni się do większej rozpoznawalności produktów wśród mieszkańców województwa podkarpackiego. Cele szczegółowe:
- wzrost zainteresowania wysoką wartością podkarpackiej żywności, z jej regionalną różnorodnością,
- ukazanie potencjału podkarpackich firm z sektora przetwórstwa rolno-spożywczego głęboko zakorzenionego w kulturze i tradycji naszego regionu, a także podmiotów z sektora organizacji pozarządowych zajmujących się produkcją  wyrobów spożywczych wysokiej jakości,
- promocja dobrych praktyk związanych z żywnością wysokiej jakości,
Związek z wybranym tematem operacji:
Przedsięwzięcie jest zgodne również z tematem operacji KSOW, w szczególności wspierania rozwoju przedsiębiorczości na obszarach wiejskich przez podnoszenie poziomu wiedzy i umiejętności w obszarze małego przetwórstwa lokalnego lub w obszarze rozwoju zielonej gospodarki, w tym tworzenie nowych miejsc pracy
Szczególny nacisk będzie więc położony na prezentację przedsięwzięć działających na obszarach wiejskich (jednak bez wyłączenia terenu miasta zgodnie z realizacją zasady równości szans, biorąc pod uwagę także fakt, że firmy przetwarzają tam surowce pochodzące z obszarów wiejskich). W skład tych przedsięwzięć będą wchodzić przedstawiciele sektora prywatnego oraz organizacje pozarządowe. 
</t>
  </si>
  <si>
    <t>Operacja zrealizowana zostanie poprzez wydanie publikacji.</t>
  </si>
  <si>
    <t>Nakład (liczba egzemplarzy) i dystrybucja</t>
  </si>
  <si>
    <t xml:space="preserve">100 egz.                            </t>
  </si>
  <si>
    <t xml:space="preserve">Grupą docelową operacji są:
a) producenci produktów regionalnych i tradycyjnych
b) lokalna społeczność na obszarze województwa podkarpackiego,
c) podmioty zainteresowane żywnością tradycyjną, regionalną, lokalną i ekologiczną (m.in. sieci handlowe, organizacje pozarządowe, producenci produktów regionalnych i tradycyjnych).
d) szefowie kuchni 100 najlepszych restauracji w Polsce
</t>
  </si>
  <si>
    <t>Rzeszów 35-064, ul. Rynek 16</t>
  </si>
  <si>
    <t>Stroje przeworskie: wpływ na przyszłość przeworskiej wsi</t>
  </si>
  <si>
    <t xml:space="preserve">Cele projektu: Zachowanie i wypromowanie dziedzictwa kulturowego i tradycji oraz przynależności kulturowej, poprzez eksponowanie wartości lokalnych społeczności z jej regionalną różnorodnością i dziedzictwem kulturowym obszarów wiejskich ukierunkowaną na kształtowanie wśród mieszkańców regionu podkarpackiego postaw otwartości na kulturę i tradycje regionu.
Cele bezpośrednie:
- promowanie regionalnego dziedzictwa, tradycji i kultury podkarpackiej wsi poprzez wydanie publikacji związanej z dziejami ludowego stroju przeworskiego, 
- integracja międzypokoleniowa mieszkańców wsi poprzez zaangażowanie w realizację projektu wszystkich grup wiekowych, 
- podkreślenie potencjału jakie daje nowa perspektywa finansowa 2014-2020 w zakresie promowania dziedzictwa kulturowego poprzez sprzyjanie poprawie jakości życia  i warunków pracy mieszkańców wsi. Zakładane cele projektu realizowane będą przede wszystkim poprzez działanie związane z promocją zrównoważonego rozwoju obszarów wiejskich, wydanie publikacji przedstawiającej dziedzictwo i tradycję ludową przeworskiej wsi i wystawę promocyjną. Realizacja zadania ma szansę usankcjonować znaczenie dziedzictwa kulturowego dla przyszłości naszego regionu i zarazem przyczynić się do tworzenia nowoczesnego wizerunku regionalnej działalności kulturalnej, sprzyjając poprawie jakości życia  i warunków pracy mieszkańców wsi.
</t>
  </si>
  <si>
    <t>Operacja zrealizowana zostanie poprzez wydanie publikacji oraz zorganizowanie wystawy.</t>
  </si>
  <si>
    <t>1. Nakład (liczba egzemplarzy) i dystrybucja         2. Liczba wystawców         3. Liczba dni targowych            4. Szacowana liczba materiałów informacyjno-poromocyjnych 5. Szacowana liczba odwiedzajacych.</t>
  </si>
  <si>
    <t>1. 1000 szt. 2.  1.          3. 60 dni.   4. 1000 szt. 5. 1110 os.</t>
  </si>
  <si>
    <t>Odbiorcy zainteresowani strojami ludowymi oraz dziedzictwem kulturowym wsi przeworskiej w tym dzieci, młodzież, dorośli, KGW oraz pracownicy bibliotek szkolnych i gminnych.</t>
  </si>
  <si>
    <t>Powiat Przewosrki</t>
  </si>
  <si>
    <t>Przeworsk 37-200, ul. Jagiellońska 10</t>
  </si>
  <si>
    <t>Organizacja imprezy kulturalnej "Powidlaki 2017" połączona z promocją produktów lokalnych.</t>
  </si>
  <si>
    <t xml:space="preserve">Celem operacji jest kultywowanie wielowiekowej tradycji smażenia powideł,  zwiększenie aktywności podmiotów z terenu województwa Podkarpackiego  zajmujących się wytwarzaniem produktów lokalnych oraz promocja produktów lokalnych z tego terenu. Cele szczegółowe operacji:
- aktywizacja mieszkańców wsi na rzecz podejmowania inicjatyw na rzecz rozwoju obszarów wiejskich poprzez organizację i uczestnictwo w wydarzeniu promującym kultywowanie lokalnych tradycji, promowania lokalnego dziedzictwa kulturowego, oraz promocję produktów lokalnych;
- zwiększenie udziału zainteresowanych podmiotów we wdrażaniu inicjatyw na rzecz rozwoju obszarów wiejskich poprzez przygotowanie stoisk kulinarnych z produktami lokalnymi oraz udział w  konkursie kulinarnym  na najlepszy produkt ze śliwką. Udział podmiotów zajmujących się wytwarzaniem produktów lokalnych w imprezie kulturalnej POWIDLAKI 2017 pozwoli na promocję produktów przez nich wytwarzanych na szerszą skalę. Z uwagi na fakt, że Powidlaki odwiedza co roku kilka tysięcy osób, a stoiska z produktami lokalnymi cieszą się ogromną popularnością będzie to doskonała okazja do promocji tych produktów. Dodatkowo udział w Konkursie kulinarnym „Najlepszy produkt ze śliwką” zmotywuje uczestników do przygotowania nie tylko dobrych produktów, ale także ładnego stoiska które będzie przyciągać uczestników imprezy do odwiedzania.
Operacja realizuje temat promocji jakosci życia na wsi lub promocji wsi jako miejsca do życia i rozwoju zawodowego.
</t>
  </si>
  <si>
    <t>Operacja zrealizowana będzie poprzez imprezeę plenerową, stoisko wystawiennicze oraz konkurs kulinarny.</t>
  </si>
  <si>
    <t>1. Liczba wystawców         2. Liczba dni targowych             3. Szacowana liczba materiałów informacyjno-promocyjnych     4. Szacowana liczba  odwiedzających 5. Powierzchnia wystawiennicza 6. Szacowana liczba odwiedzająca stoisko 7. Liczba konkursów 8. Liczba uczestników 9. Liczba laureatów</t>
  </si>
  <si>
    <t xml:space="preserve">1. 25.         2. 2 dni.        3. 2500 szt. 4. ok. 6000 osób.         5. 500 m². 6. ok. 6000 osób.         7. 1 szt.     8. 25 uczest.       9. 9 laureatów. </t>
  </si>
  <si>
    <t>Wytwórcy produktów lokalnych z terenu województwa (KGW, Stowarzyszenia, grupy nieformalne), mieszkańcy województwa jako odwiedzający.</t>
  </si>
  <si>
    <t>II-IV kwartał</t>
  </si>
  <si>
    <t>Gminny Ośrodek Kultury w Krzeszowie</t>
  </si>
  <si>
    <t>Krzeszów 37-418, ul. Rynek 9</t>
  </si>
  <si>
    <t>Promocja produktów tradycyjnych powiatu niżańskiego</t>
  </si>
  <si>
    <t xml:space="preserve">Realizacja celu, jakim jest zwiększenie udziału zainteresowanych stron we wdrażaniu inicjatyw na rzecz rozwoju obszarów wiejskich, przyczyni się do zaktywizowania podmiotów zajmujących się wytwarzaniem lokalnych tradycyjnych produktów kulinarnych oraz do wzrostu zainteresowania kontynuowaniem tych tradycji przez ludzi młodych, szczególnie osoby do 35 roku życia mieszkające na obszarach wiejskich. 
Celem operacji jest promowanie i zachęcanie ludzi młodych, szczególnie osób do 35 roku życia mieszkających na obszarach wiejskich, do kultywowania tradycji wytwarzania lokalnych tradycyjnych produktów kulinarnych. 
Cele szczegółowe operacji: 
- aktywizacja mieszkańców, w szczególności z obszarów wiejskich, na rzecz podejmowania inicjatyw na rzecz rozwoju obszarów wiejskich poprzez organizację i uczestnictwo w wydarzeniu promującym kultywowanie lokalnych tradycji, promowania lokalnego dziedzictwa kulturowego oraz promocję lokalnych produktów kulinarnych, 
- zwiększenie udziału 7 zainteresowanych podmiotów we wdrażaniu inicjatyw na rzecz rozwoju obszarów wiejskich poprzez przygotowanie stoisk kulinarnych z produktami lokalnymi oraz udział w I Powiatowym Konkursie na Tradycyjny Produkt Kulinarny Powiatu Niżańskiego, a także dotarcie z informacją o walorach Województwa Podkarpackiego do osób młodych poprzez organizację quizu wiedzy o Województwie Podkarpackim i Powiecie Niżańskim.  
</t>
  </si>
  <si>
    <t>Operacja zrealizowana zostanie przez organizację 7 stoisk wystawienniczych oraz konkurs</t>
  </si>
  <si>
    <t>1. Powierzchnia wystawiennicza 2. Szacowana liczba odwiedzających 3. Liczba konkursów           4. Liczba uczestników       5. Liczba laureatów</t>
  </si>
  <si>
    <t>1. 168 m². 2. 500 osób.         3. 2 szt.      4.  156 uczest.       5. 10 laureatów.</t>
  </si>
  <si>
    <t>Powiat Niżański</t>
  </si>
  <si>
    <t>Nisko 37-400, ul. Plac Wolności 2</t>
  </si>
  <si>
    <t>Kulinarnym szlakiem galicji - promocja smaków regionu</t>
  </si>
  <si>
    <t xml:space="preserve">Celem operacji jest podniesienie świadomości o rynku produktów lokalnych, ich pochodzeniu oraz możliwościach pozyskania wsparcia finansowego na promocję produktów lokalnych. Organizacja zadania „Kulinarnym szlakiem Galicji – promocja smaków regionu”  umożliwi stworzenie miejsc wystawowych w postaci stoisk Promocji dziedzictwa kulinarnego regionu oraz stoisk prezentujących potrawy dziedzictwa kulinarnego, które przyczynią się do budowania świadomości społeczności lokalnej dotyczącej upowszechniania produktu lokalnego oraz Promocji polskiej wsi w kraju. Pokazy kulinarno – edukacyjne przyczynią się do zrealizowania zakładanego celu, którym będzie przeprowadzenie warsztatów poświęconych promocji zrównoważonego rozwoju obszarów wiejskich. W ramach organizowanych zadań całego przedsięwzięcia, przeprowadzona będzie akcja informowania społeczeństwa i potencjalnych beneficjentów o polityce rozwoju obszarów wiejskich i wsparciu finansowym. Operacja realizuje temat promocji jakosci życia na wsi lub promocji wsi jako miejsca do życia i rozwoju zawodowego.
</t>
  </si>
  <si>
    <t>Operacja zrealizowana będzie poprzez imprezeę plenerową,  konkurs kulinarny oraz pokazy kulinarno-edukacyjne.</t>
  </si>
  <si>
    <t>1. Liczba wystawców         2. Liczba dni targowych             3. Liczba pokazów                4. Liczba konkursów 5. Liczba uczestników 6. Liczba laureatów</t>
  </si>
  <si>
    <t>1. 18 szt.    2. 1 dzień. 3. 8 szt.     4. 2 szt.     5. 19 uczest 6. 6 laureatów.</t>
  </si>
  <si>
    <t xml:space="preserve">Producenci produktów rolnych, Przedstawiciele hoteli, restauracji, przedstawicielki KGW,  grupa wykwalifikowanych  kucharzy, uczniowie szkoły gastronomicznej, społeczność lokalna i turyści, pasjonaci sztuki kulinarnej. </t>
  </si>
  <si>
    <t>Narol 37-610, ul. Warszawska 27</t>
  </si>
  <si>
    <t>VII galicyjskie lato z koniem - koń przyciąga i inspiruje</t>
  </si>
  <si>
    <t xml:space="preserve">Celem projektu jest wzrost aktywności mieszkańców obszarów wiejskich Podkarpacia na rzecz podejmowania inicjatyw w zakresie rozwoju obszarów wiejskich, w tym kreowania miejsc pracy na terenach wiejskich w obszarze chowu i hodowli koni. Cele szczegółowe to działania: 
1) Prezentacja koni różnych ras w konkursach hodowlanych i użytkowych, pokazach będąca okazją do upowszechniania wiedzy o różnorodności rasowej koni i ich możliwościach użytkowych. Wyróżnianie i nagradzanie właścicieli najlepszych koni w poszczególnych konkursach: Młodzieżowy Czempionat klaczy ras szlachetnych, zawody zaprzęgowe, Ścieżka Huculska, Konkurs skoków przez przeszkody.
2) Organizacja punktu informacyjno-edukacyjnego z udziałem ekspertów z przeznaczeniem dla hodowców, miłośników koni oraz publiczności, w którym prowadzone będzie poradnictwo w zakresie  hodowli, użytkowania koni oraz możliwości ich wykorzystania na terenach wiejskich.
3) Prezentacja multimedialna i mini konferencja z udziałem młodych hodowców, wystawców i młodzieży z lokalnych szkół (gimnazja, szkoły rolnicze i inne szkoły średnie), która przybliży: podstawowe zagadnienia pochodzenia koni, jego natury i zachowań, różnorodność genetyczną i rasową koni przydatne do różnych rodzajów i form użytkowania, znaczenie promocji ośrodków hodowlanych, jeździeckich budującej ofertę agroturystyczną  terenów wiejskich związanych z turystyką, rekreacją i aktywnym wypoczynkiem, wykorzystanie walorów przyrodniczych, krajobrazowych i kulturowych  dla wzbogacenia oferty  ośrodka jeździeckiego lub stajni, podejmowanie wspólnych działań  właścicieli stajni i ośrodków jeździeckich  na rzecz współpracy partnerskiej w przyszłości, prezentacja osiągnięć i doświadczeń hodowców  oraz wystawców koni  uczestniczących w VII Galicyjskim Lecie z Koniem. 
</t>
  </si>
  <si>
    <t>Operacja zrealizowana będzie poprzez minikonferencję, iprezę plenerową, stoisko wystawiennicze, publikację, prasę, spot reklamowy, konkurs, inne (materiały promocyjne).</t>
  </si>
  <si>
    <t>1. Liczba konferencji,         2. liczba uczestników (w tym przedstawiciele LGD i doradcy     3. Liczba wystawców          4. Liczba dni targowych            5. Szacowana liczba materiałów informacyjno-promocyjnych,    6. Szacowana liczba odwiedzających   7. Powierzchnia wystawiennicza 8. Nakład              9. Liczba artykułów i nakład 10. Poziom oglądalności i liczba emisji 11. Liczba konkursów, liczba uczestników i laureatów 12. Liczba materiałów promocyjnych (smyczy, banerów, roll-up.</t>
  </si>
  <si>
    <t>1. 1 szt.     2. 50 osób (10 z LGD i 2 doradców) 3. 45 wystawców. 4. 2 dni.      5. 1500 szt. 6. 2000 osób.          7. 12 m².     8. 1500 egz. 9. 7000       10. 60000, 3 emisje.      11. 6 konkursów, 80 uczest. i 30 laureatów. 12. 1000 smyczy, 1 baner, 8 roll-up.</t>
  </si>
  <si>
    <t>Młodzi hodowcy, wystawcy, uczestnicy konkursów, młodzież z lokalnych szkół, zawodnicy i prezenterzy koni oraz mieszkańcy podkarpacia</t>
  </si>
  <si>
    <t>Okręgowy Zwiazek Hodowców Koni w Rzeszowie</t>
  </si>
  <si>
    <t>Rzeszów 35-595, ul. Fredry 4</t>
  </si>
  <si>
    <t>Festiwal Dziedzictwa Kresów</t>
  </si>
  <si>
    <t xml:space="preserve">Celem Festiwalu Dziedzictwa Kresów jest wyeksponowanie i promowanie producentów zdrowej, ekologicznej żywności, tradycyjnych potraw kresowych i nie tylko, oferowanych przez  lokalnych przetwórców i Koła Gospodyń Wiejskich z Podkarpacia i sąsiednich regionów. Dzięki temu część producentów może uregulować i sformalizować swoją działalność poprzez rejestrację firmy i regularną sprzedaż swoich wyrobów, tym samym zwiększając swoje dochody. Dodatkowym elementem Festiwalu będzie promocja dziedzictwa kulturowego i rękodzielnictwa, które są jeszcze słabo wykorzystane do promocji wskazanego obszaru. Pośrednio realizacja operacji ma przyczynić się do podniesienia poziomu życia mieszkańców wsi i pozytywnej zmiany wizerunku obszarów wiejskich. </t>
  </si>
  <si>
    <t>Operacja zrealizowana będzie poprzez imprezeę plenerową,  konkurs kulinarny oraz poprzez inne (prezentację produktów "Na Kulinarnym Szlaku Wschodniej Polski").</t>
  </si>
  <si>
    <t>1. Liczba wystawców         2. Liczba dni targowych                     3. Szacowaną liczbę materiałów informacyjno-promocyjnych                4. Szacowaną liczbę odwiedzających             5. Liczba konkursów 6. Liczba uczestników 7. Liczba laureatów</t>
  </si>
  <si>
    <t>1. 120.         2. 1 dzień.  3. 500 szt.  4. 15000 osób.           5. 1 szt.        6. 60 uczest. 7. 12 laureatów.</t>
  </si>
  <si>
    <t xml:space="preserve">Rolnicy i producenci żywności, przetwórcy, koła gospodyń wiejskich i stowarzyszenia działające na rzecz promocji tradycyjnych kulinariów kresowych, restauracje i gospodarstwa agroturystyczne, rękodzielnicy i twórcy ludowi oraz mieszkańcy regionu i turyści.
</t>
  </si>
  <si>
    <t>Lubaczów 37-600, ul. Jasna 1</t>
  </si>
  <si>
    <t>Tradycje Kolbuszowej Górnej - sposób na promocję wsi przyjaznej wszystkim</t>
  </si>
  <si>
    <t xml:space="preserve">Głównym celem zamierzonej operacji jest upowszechnienie dobrej praktyki włączania mieszkańców wsi w działalność społeczną, aktywizującą jej różne grupy wiekowe i społeczne, poprzez poznawanie swojej historii i dziedzictwa kulturowego, a także ich szeroką promocję, co stwarza klimat wsi przyjaznej dla życia jej mieszkańcom.
Jest on bardzo istotny, ponieważ upowszechnianie dobrych wzorów i praktyk pozwalających na aktywne włączanie w działalność społeczną różnych grup mieszkańców wsi powinno stać się jednym z działań priorytetowych dla wszystkich instytucji i programów wspierających rozwój obszarów wiejskich. Poznanie własnej historii i tradycji jest najlepszym sposobem na wyrobienie wśród mieszkańców wsi poczucia dumy ze spuścizny przodków, umożliwienie identyfikacji z miejscowością i regionem oraz świadome utożsamienie się z jego dziedzictwem. Taka postawa znacząco wpływa na zaakceptowanie swojej wsi jako miejsca do życia. Osiągnięcie celów planuje się poprzez zaprezentowanie historii działalności Zespołu Ludowego „Górniacy” z Kolbuszowej Górnej w wydawnictwie książkowym (publikacja), który jest jednym z najstarszych zespołów folklorystycznych, działających na terenie województwa podkarpackiego a także na terenie Lasowiaków (Puszcza Sandomierska). Zatem szczegółowymi celami planowanej operacji będą:
opracowanie i opublikowanie wydawnictwa oraz dystrybucja ww. publikacji: przekazanie do ośrodków kultury z terenu obejmującego zasięg zasiedlenia grupy etnograficznej Lasowiaków, instytucji naukowo – badawczych, kultury oraz wśród folklorystów i regionalistów z terenu województwa podkarpackiego.
</t>
  </si>
  <si>
    <t>Nakład (liczba egzemplarzy) i dystrybucja      odwiedzajacych.</t>
  </si>
  <si>
    <t>300 egz.</t>
  </si>
  <si>
    <t xml:space="preserve">Domy i ośrodki kultury z terenu grupy etnograficznej Lasowiaków, instytucje naukowo – badawcze działające w woj. podkarpackim, instytucje kultury (np. muzea) funkcjonujące na terenie ww. województwa, stowarzyszenia kulturalne i folklorystyczne, które statutowo zajmują się lokalnym dziedzictwem kulturowym, regionaliści i miłośnicy folkloru Lasowiaków, a w szczególności okolic Kolbuszowej, młodzież szkół podstawowych i ponadpodstawowych z okolic Kolbuszowej.
</t>
  </si>
  <si>
    <t>Miejski Dom Kultury w Kolbuszowej</t>
  </si>
  <si>
    <t>Kolbuszowa 36-100, ul. Obrońców Pokoju 66</t>
  </si>
  <si>
    <t xml:space="preserve">„Opolska Wioska Smaków i Tradycji” – prezentacja i promocja potencjału obszarów wiejskich województwa opolskiego podczas XVI Międzynarodowych Targów Turystycznych „W Stronę Słońca” w Opolu </t>
  </si>
  <si>
    <t>udział w targach</t>
  </si>
  <si>
    <t xml:space="preserve">1
</t>
  </si>
  <si>
    <t>potencjalni turyści, mieszkańcy województwa opolskiego, osoby poszukujące ofert spędzenia wolnego czasu poza miejscem zamieszkania</t>
  </si>
  <si>
    <t>Urząd Marszałkowski Województwa Opolskiego</t>
  </si>
  <si>
    <t>ul. Piastowska 14, 45-082 Opole</t>
  </si>
  <si>
    <t xml:space="preserve"> Promowanie dziedzictwa kulturowego. Wsparcie rozwoju turystyki wiejskiej, w tym agroturystyki. 
Promowanie rozwoju przedsiębiorczości na obszarach wiejskich oraz wspólnych form działalności gospodarczej.</t>
  </si>
  <si>
    <t>1000</t>
  </si>
  <si>
    <t xml:space="preserve">Folder „Opolskie smaki” </t>
  </si>
  <si>
    <t>Promocja lokalnego produktu, folkloru, zwyczajów i tradycji rozwoju wszelkich form promocji funkcji społecznych wpływających na poprawę życia na obszarach wiejskich oraz promocja rozwoju wszelakich form turystyki wiejskiej, rekreacji i sportu, a także aktywnego stylu życia, aktywnego wypoczynku oraz postaw ekologicznych, w tym związanych z ochroną środowiska.</t>
  </si>
  <si>
    <t xml:space="preserve">wydanie folderu </t>
  </si>
  <si>
    <t>10 000</t>
  </si>
  <si>
    <t>potencjalni turyści, mieszkańcy województwa opolskiego, odwiedzający targi na terenie Polski, koła gospodyń wiejskich, lokalne grupy działania, gospodarstwa agroturystyczne</t>
  </si>
  <si>
    <t>Święto Województwa Opolskiego</t>
  </si>
  <si>
    <t>Promocja i popularyzacja kultury ludowej, tradycji obszarów wiejskich oraz produktów tradycyjnych</t>
  </si>
  <si>
    <t>prezentacja dorobku kulturowego, w tym kulinarnego regionu podczas wydarzeń o charakterze targowo-wystawienniczym</t>
  </si>
  <si>
    <t>mieszkańcy woj. opolskiego i pogranicza polsko-czeskiego, turyści odwiedzający region, członkowie sieci Dziedzictwo Kulinarne Opolskie, producenci produktów tradycyjnych</t>
  </si>
  <si>
    <t xml:space="preserve">Prezentacja osiągnięć i promocja opolskiego dziedzictwa kulturowego i kulinarnego za granicą </t>
  </si>
  <si>
    <t xml:space="preserve">Promocja i popularyzacja kultury ludowej, tradycji obszarów wiejskich oraz produktów tradycyjnych za granicą </t>
  </si>
  <si>
    <t>udział w zagranicznych imprezach o charakterze targowo-wystawienniczym</t>
  </si>
  <si>
    <t>mieszkańcy niemieckiego regionu partnerskiego – Nadrenii – Palatynatu, turyści odwiedzający wydarzenia, członkowie sieci Dziedzictwo Kulinarne Opolskie, producenci produktów tradycyjnych</t>
  </si>
  <si>
    <t>Prezentacja dobrych przykładów odnowy wsi podczas wyjazdów krajowych i zagranicznych</t>
  </si>
  <si>
    <t>Wymiana wiedzy i doświadczeń między podmiotami uczestniczącymi w rozwoju obszarów wiejskich w działaniach realizowanych na rzecz aktywizacji mieszkańców obszarów wiejskich, wymianę i rozpowszechnianie rezultatów działań na rzecz tego rozwoju poprzez odnowę wsi</t>
  </si>
  <si>
    <t>wyjazdy krajowe i zagraniczne w zakresie tematycznym operacji</t>
  </si>
  <si>
    <t xml:space="preserve">społeczność wiejska, liderzy odnowy wsi, przedstawiciele samorządów terytorialnych i instytucji działających na rzecz obszarów wiejskich 
</t>
  </si>
  <si>
    <t>Prezentacja dobrych przykładów rozwoju przedsiębiorczości na wsi ze szczególnym uwzględnieniem Europejskiej Sieci Regionalnego Dziedzictwa Kulinarnego</t>
  </si>
  <si>
    <t xml:space="preserve">Ułatwianie transferu wiedzy w zakresie wspierania rozwoju produktów tradycyjnych i przedsiębiorczości na wsi 
Wspieranie organizacji krótkiego łańcucha żywnościowego, w tym przetwarzanie i wprowadzanie do obrotu produktów rolnych zgodnie z PROW 2014-2020
</t>
  </si>
  <si>
    <t>udział w spotkaniach / konferencjach / warsztatach organizowanych w zakresie tematycznym operacji, organizacja cyklu spotkań szkoleniowo-informacyjnych</t>
  </si>
  <si>
    <t xml:space="preserve">członkowie sieci Dziedzictwo Kulinarne Opolskie, producenci rolni, przedsiębiorcy prowadzący dostawy bezpośrednie, sprzedaż bezpośrednią, działalność marginalną, lokalną i ograniczoną, gospodarstwa agroturystyczne
</t>
  </si>
  <si>
    <t>Udział / organizacja przedsięwzięć mających na celu kultywowanie tradycji związanych z obrzędami dożynkowymi</t>
  </si>
  <si>
    <t xml:space="preserve">Kultywowanie tradycji na obszarach wiejskich oraz aktywizacja życia kulturowego na wsi, w tym integracja społeczności wiejskiej
</t>
  </si>
  <si>
    <t>udział / organizacja przedsięwzięć mających na celu kultywowanie tradycji związanych z obrzędami dożynkowymi</t>
  </si>
  <si>
    <t xml:space="preserve">przedstawiciele sołectw woj. opolskiego (grupy wieńcowe), mieszkańcy obszarów wiejskich, rolnicy, przedstawiciele władz samorządowych i rządowych, instytucji okołorolniczych, twórcy ludowi, producenci produktów lokalnych i tradycyjnych
</t>
  </si>
  <si>
    <t>Szkolenia i działania na rzecz tworzenia sieci kontaktów dla Lokalnych Grup Działania (LGD), w tym zapewnianie pomocy technicznej w zakresie współpracy międzyterytorialnej</t>
  </si>
  <si>
    <t xml:space="preserve">Wsparcie lokalnych grup działania w zakresie poszukiwania partnerów do współpracy międzyterytorialnej oraz podniesienie kompetencji w zakresie wykonywania przez nie zadań, związanych z wdrażaniem strategii rozwoju lokalnego </t>
  </si>
  <si>
    <t>przedstawiciele LGD i jednostki regionalnej KSOW województwa opolskiego</t>
  </si>
  <si>
    <t>organizacja spotkań / szkoleń / wyjazdów studyjnych/ konferencji - wg potrzeb zgłaszanych przez LGD</t>
  </si>
  <si>
    <t>liczba szkoleń, warsztatów, konferencji</t>
  </si>
  <si>
    <t>Promocja dziedzictwa kulturowego, regionalnych produktów tradycyjnych, kultury i atrakcji turystycznych obszarów wiejskich województwa opolskiego na Międzynarodowych Targach Turystycznych ITB Berlin 2016</t>
  </si>
  <si>
    <t>Wypromowanie wartości kulturowych Śląska Opolskiego i jego dorobku w zakresie turystyki wiejskiej</t>
  </si>
  <si>
    <t>turyści i przyjezdni z całego świata, którzy odwiedzą Międzynarodowe Targi Turystyczne ITB w Berlinie</t>
  </si>
  <si>
    <t>Opolska Regionalna Organizacja Turystyczna w Opolu</t>
  </si>
  <si>
    <t>ul. Żeromskiego 3, 45-053 Opole</t>
  </si>
  <si>
    <t>Szkoła Liderów Wiejskich</t>
  </si>
  <si>
    <t>Nabycie wiedzy i umiejętności z zakresu animowania lokalnych społeczności przez min. 20 osób z obszarów wiejskich LGD Doliny Stobrawy do końca listopada 2016 r. oraz rozwinięcie kompetencji przywódczych wśród min. 20 przedstawicieli społeczności lokalnych działających na terenie LGD Dolina Stobrawy do końca listopada 2016 r.</t>
  </si>
  <si>
    <t>organizacja szkoleń</t>
  </si>
  <si>
    <t>sołtysi, członkowie rad sołeckich, liderzy grup odnowy wsi, członkowie zarządów stowarzyszeń wiejskich, osoby które chciałyby zaangażować się     w aktywizację społeczności obszarów wiejskich</t>
  </si>
  <si>
    <t>Stowarzyszenie Lokalna Grupa Działania "Dolina Stobrawy"</t>
  </si>
  <si>
    <t>Rynek 1, 46-200 Kluczbork</t>
  </si>
  <si>
    <t>Innowacyjne rozwiązania w technologiach uprawy roślin rolniczych oraz nowości odmianowe na polu doświadczalnym Opolskiego Ośrodka Doradztwa Rolniczego w Łosiowie</t>
  </si>
  <si>
    <t>Wymiana wiedzy i informacji podczas warsztatów, która umożliwi producentowi rolnemu rozwiązanie problemów obecnie występujących w produkcji roślinnej</t>
  </si>
  <si>
    <t>warsztaty polowe ze szkoleniem, opracowanie Listy Zalecanych Odmian i przewodnika po polu doświadczalnym, organizacja stoisk informacyjno-promocyjnych</t>
  </si>
  <si>
    <t>producenci rolni, spółki i spółdzielnie produkcyjne prowadzące produkcję roślinną na terenie województwa opolskiego i województw ościennych, przedstawiciele instytucji i firm działających w sferze rolnictwa oraz osoby zainteresowane</t>
  </si>
  <si>
    <t>Opolski Ośrodek Doradztwa Rolniczego w Łosiowie</t>
  </si>
  <si>
    <t>Promocja turystyczna walorów historycznych, przyrodniczych i kulturowych obszaru LGD Stobrawski Zielony Szlak na VIII Międzynarodowych Targach Turystyki Wiejskiej i Agroturystyki Agrotravel w Kielcach w dniach 08.-10.04.2016</t>
  </si>
  <si>
    <t>Promocja turystyczna obszaru LGD Stobrawski Zielony Szlak poprzez prezentację na targach pakietów turystycznych opierających się na zasobach i specyfice obszaru czterech gmin leżących na terenie stowarzyszenia</t>
  </si>
  <si>
    <t>uczestnicy targów – potencjalni turyści, którzy zachęceni prezentowaną ofertą odwiedzą teren Opolszczyzny, organizatorzy oraz partnerzy projektu, którzy zdobędą wiedzę i doświadczenie na temat dobrych praktyk w kwestii promocji produktu turystycznego</t>
  </si>
  <si>
    <t>Stowarzyszenie Lokalna Grupa Działania Stobrawski Zielony Szlak</t>
  </si>
  <si>
    <t>ul. Sienkiewicza 8, 46-034 Pokój</t>
  </si>
  <si>
    <t>Opracowanie i publikacja  kompleksowa biuletynu "Wyniki Porejestrowego Doświadczalnictwa Odmianowego w województwie opolskim za lata 2013-2015"</t>
  </si>
  <si>
    <t>Pozyskanie wiedzy rolniczej - postęp genetyczny w rolnictwie, prawidłowy dobór odmian do warunków gospodarowania jest jednym z najważniejszych źródeł uzyskiwania wysokich plonów i dobrych właściwości gospodarczych z jakością włącznie</t>
  </si>
  <si>
    <t>wydanie publikacji</t>
  </si>
  <si>
    <t xml:space="preserve">1000
</t>
  </si>
  <si>
    <t>rolnicy indywidualni, rolnicze spółdzielnie produkcyjne, przedsiębiorstwa rolne, firmy hodowlano-nasienne, nauka rolnicza, Urząd Wojewódzki, Urząd Marszałkowski Województwa Opolskiego, Izba Rolnicza, COBORU, stacje doświadczalne oceny odmian z poszczególnych województw, OODR Łosiów, przemysł przetwórczy</t>
  </si>
  <si>
    <t>Centralny Ośrodek Badania Odmian Roślin Uprawnych Stacja Doświadczalna Oceny Odmian w Głubczycach</t>
  </si>
  <si>
    <t>ul. Kolejowa 5, 48-100 Głubczyce</t>
  </si>
  <si>
    <t>Z babci szafy wyciągnięte - dawniej i dziś</t>
  </si>
  <si>
    <t>Włączenie w życie społeczne - tym samym pełna aktywizacja - młodzieży z terenów wiejskich oraz osób starszych (seniorów), poprzez zaproponowanie wspólnej pracy, by powstał produkt finalny. Szerzenie wśród zainteresowanych stron wdrażania inicjatywy na rzecz rozwoju obszarów wiejskich poprzez prezentację produktów wytworzonych podczas zaplanowanych działań (przerobione ubrania)</t>
  </si>
  <si>
    <t>warsztaty krawieckie, organizacja pokazów, konkursy</t>
  </si>
  <si>
    <t>młodzież szkolna z terenu Gminy Bierawa oraz osoby starsze (seniorzy), pośrednią grupą wszyscy mieszkańcy, którzy będą mogli zobaczyć produkt finalny</t>
  </si>
  <si>
    <t>Gmina Bierawa</t>
  </si>
  <si>
    <t>ul. Wojska Polskiego 12, 47-240 Bierawa</t>
  </si>
  <si>
    <t>Wsparcie promocji i rozwoju sieciowania Szlaku Kulinarnego Województwa Opolskiego Opolski Bifyj</t>
  </si>
  <si>
    <t>Wsparcie działań na rzecz rozwoju sieci, swoistego systemu jakości jakim jest Szlak Kulinarny Województwa Opolskiego Opolski Bifyj, a także działania związane 
z aktywną promocją Szlaku i jego członków, zarówno w samym województwie opolskim, jak i poza jego obszarem (również zagranicą). Przeprowadzenie procesu sieciowania Szlaku, promowanie rozwoju gospodarczego obszarów wiejskich i włączenia społeczności lokalnych (aktywizacja) w rozwój tych terenów w województwie opolskim</t>
  </si>
  <si>
    <t>cykl szkoleń tematycznych, wizyty studyjne, udział w imprezach turystycznych i kulinarnych, wizyta studyjna dziennikarzy i blogerów organizowana na terenie województwa opolskiego, wydanie folderu promocyjnego</t>
  </si>
  <si>
    <t>członkowie Szlaku Kulinarnego Województwa Opolskiego Opolski Bifyj, Opolska Regionalna Organizacja Turystyczna, dziennikarze oraz blogerzy z Polski, którzy specjalizują się tematyką kulinarną, a swoją pracą aktywnie promują smaki regionów z terenu całego kraju; turyści odwiedzający  Opolszczyznę, jak i społeczność lokalna i przedsiębiorcy działający w regionie</t>
  </si>
  <si>
    <t>VII Stobrawski Festiwal Piosenki Turystycznej pn.: „Z piosenką na Stobrawskim Zielonym Szlaku”</t>
  </si>
  <si>
    <t>Podniesienie atrakcyjności turystycznej Opolszczyzny, zwiększenie świadomości na temat walorów kulturowych, historycznych oraz przyrodniczych obszaru województwa opolskiego</t>
  </si>
  <si>
    <t>organizacja festiwalu piosenki turystycznej</t>
  </si>
  <si>
    <t>uczestnicy konkursu oraz publiczność - mieszkańcy Opolszczyzny</t>
  </si>
  <si>
    <t>Organizacja Wystawy Twórców Ludowych i Rzemiosła Artystycznego Pogranicza Polsko-Czeskiego</t>
  </si>
  <si>
    <t>Promowanie polskich i regionalnych producentów, wytwórców produktów lokalnych oraz lokalnych twórców i artystów</t>
  </si>
  <si>
    <t xml:space="preserve">organizacja wystawy </t>
  </si>
  <si>
    <t>osoby zainteresowane twórczością ludową i rzemiosłem artystycznym, które rozważają swoją aktywizację zawodową oraz które prowadzą już działalność gospodarczą w sektorze rzemiosła; osoby, które w wyniku działań restrukturyzacyjnych utraciły swoje miejsce pracy, a poszukują nowych źródeł aktywności zawodowej opartych na rzemiośle artystycznym oraz twórczości ludowej; młodzież i dzieci poznające dziedzictwo kulturowe; społeczność lokalna oraz turyści odwiedzający Gminę Prudnik</t>
  </si>
  <si>
    <t>Gmina Prudnik</t>
  </si>
  <si>
    <t>ul. Kościuszki 3, 48-200 Prudnik</t>
  </si>
  <si>
    <t>I,II</t>
  </si>
  <si>
    <t>Nowoczesna hodowla trzody chlewnej, a aspekt ekonomiczny - innowacyjne gospodarstwo produkcyjne</t>
  </si>
  <si>
    <t>Wymiana wiedzy i doświadczeń w zakresie chowu i hodowli trzody chlewnej w województwie opolskim</t>
  </si>
  <si>
    <t>organizacja szkolenia</t>
  </si>
  <si>
    <t>hodowcy trzody chlewnej, rolnicy indywidualni, osoby zainteresowane chowem i hodowlą trzody chlewnej oraz produkcją wieprzowiny, przedstawiciele instytucji i firm działających w sferze rolnictwa i przetwórstwa</t>
  </si>
  <si>
    <t>ul. Główna 1,                    49-330 Łosiów</t>
  </si>
  <si>
    <t>100</t>
  </si>
  <si>
    <t>300</t>
  </si>
  <si>
    <t>Promocja i popularyzacja kultury ludowej, tradycji obszarów wiejskich oraz produktów regionalnych.</t>
  </si>
  <si>
    <t>Liczba dni targowych / imprezy plenerowej</t>
  </si>
  <si>
    <t>Mieszkańcy województwa opolskiego, szczególnie powiatu oleskiego oraz kędzierzyńsko-kozielskiego, turyści odwiedzający region w czasie Święta Województwa Opolskiego.</t>
  </si>
  <si>
    <t>ul. Piastowska 14, 
45-082 Opole</t>
  </si>
  <si>
    <t>Prezentacja osiągnięć i promocja opolskiego dziedzictwa kulturowego i kulinarnego za granicą</t>
  </si>
  <si>
    <t>Promocja i popularyzacja dziedzictwa kulturowego regionu, tradycji obszarów wiejskich oraz produktów regionalnych za granicą, informowanie społeczeństwa 
i potencjalnych beneficjentów o polityce rozwoju obszarów wiejskich i wsparciu finansowym.</t>
  </si>
  <si>
    <t>Stoisko wystawiennicze/ punkt informacyjny na targach/ imprezie plenerowej/ wystawie</t>
  </si>
  <si>
    <t>Liczba stoisk wystawienniczych/ punktów informacyjnych</t>
  </si>
  <si>
    <t>Obywatele Europy - przede wszystkim mieszkańcy niemieckiego regionu partnerskiego województwa opolskiego - Nadrenii-Palatynatu oraz francuskiego regionu partnerskiego - Burgundia-Franche-Comte, turyści. Projekt skierowany jest także do LGD, Członków Regionalnej Sieci Dziedzictwa Kulinarnego Województwa Opolskiego, twórców ludowych oraz producentów produktów tradycyjnych naszego regionu.</t>
  </si>
  <si>
    <t>Festiwal Twórczości Artystycznej „Opolskie Szmaragdy”</t>
  </si>
  <si>
    <t xml:space="preserve">Prezentacja szerokiej publiczności województwa opolskiego twórczości solistów oraz amatorskich zespołów muzycznych – ludowych, wokalnych 
i wokalno-instrumentalnych z ośrodków kultury regionu. </t>
  </si>
  <si>
    <t xml:space="preserve">Liczba dni targowych </t>
  </si>
  <si>
    <t>Mieszkańcy województwa opolskiego, turyści z kraju i zagranicy.</t>
  </si>
  <si>
    <t xml:space="preserve">Warsztaty zrównoważonego rozwoju </t>
  </si>
  <si>
    <t>Aktywizacja mieszkańców wsi na rzecz podejmowania inicjatyw w zakresie rozwoju obszarów wiejskich, w tym kreowania miejsc pracy na terenach wiejskich.</t>
  </si>
  <si>
    <t>Szkolenie /seminarium/ warsztat</t>
  </si>
  <si>
    <t>Liczba szkoleń/ seminariów/ warsztatów</t>
  </si>
  <si>
    <t xml:space="preserve">
3</t>
  </si>
  <si>
    <t>Mieszkańcy województwa opolskiego, w tym wykluczeni społecznie, gospodarstwa agroturystyczne, Lokalne Grupy Działania, Koła Gospodyń Wiejskich, lokalne stowarzyszenia.</t>
  </si>
  <si>
    <t xml:space="preserve">Organizacja Dożynek Wojewódzkich. Udział Województwa Opolskiego w Dożynkach Prezydenckich </t>
  </si>
  <si>
    <t xml:space="preserve">Kultywowanie tradycji na obszarach wiejskich oraz aktywizacja życia kulturowego wsi, w tym również integracja społeczności wiejskich. </t>
  </si>
  <si>
    <t xml:space="preserve">Targi / impreza plenerowa / wystawa                     </t>
  </si>
  <si>
    <t xml:space="preserve">Przedstawiciele sołectw województwa opolskiego (grupy wieńcowe) mieszkańcy obszarów wiejskich, rolnicy, przedstawiciele władz samorządowych i rządowych oraz instytucji około rolniczych, twórcy ludowi producenci produktów lokalnych i tradycyjnych, grupa folklorystyczna.  </t>
  </si>
  <si>
    <t>II - III</t>
  </si>
  <si>
    <t>Stoisko wystawiennicze / punkt informacyjny na targach / imprezie plenerowej / wystawie</t>
  </si>
  <si>
    <t>Podróż studyjna po dobrych przykładach Odnowy Wsi ARGE</t>
  </si>
  <si>
    <t>Zwiększenie zainteresowania podmiotów działających na obszarach wiejskich we wdrażaniu inicjatyw na rzecz rozwoju obszarów wiejskich, poszerzenie wiedzy 
i zdobycie nowych doświadczeń 
w działaniach realizowanych na rzecz aktywizacji obszarów wiejskich.</t>
  </si>
  <si>
    <t>Liderzy odnowy wsi, przedstawiciele samorządu gminnego oraz przedstawiciele Urzędu Marszałkowskiego Województwa Opolskiego.</t>
  </si>
  <si>
    <t xml:space="preserve">Udział w Dorocznym Forum Europejskiej Sieci Regionalnego Dziedzictwa Kulinarnego   </t>
  </si>
  <si>
    <t xml:space="preserve">Zgłębienie wiedzy grupy docelowej 
w zakresie innowacyjnych rozwiązań 
w przetwórstwie i produkcji żywności 
w oparciu o wiedzę przekazywaną przez obecnych na forum krajowych oraz europejskich wytwórców.
</t>
  </si>
  <si>
    <t xml:space="preserve">Liczba konferencji/ kongresów </t>
  </si>
  <si>
    <t>Producenci rolni i przedsiębiorcy prowadzący dostawy bezpośrednie, sprzedaż bezpośrednią, działalność marginalną, lokalną i ograniczoną, rolnicy prowadzący handel detaliczny, gospodarstwa agroturystyczne oraz mieszkańcy obszarów wiejskich oferujący produkty tradycyjne, członkowie sieci Dziedzictwo Kulinarne Opolskie.</t>
  </si>
  <si>
    <t xml:space="preserve">Warsztaty dla członków sieci Dziedzictwo Kulinarne Opolskie </t>
  </si>
  <si>
    <t>Zgłębienie wiedzy grupy docelowej 
w zakresie innowacyjnych rozwiązań 
w przetwórstwie i produkcji żywności 
w oparciu o wiedzę przekazywaną przez wykładowców.</t>
  </si>
  <si>
    <t xml:space="preserve">Szkolenie /seminarium/ warsztat </t>
  </si>
  <si>
    <t>Udział w konferencji „Turystyka prozdrowotna na obszarach wiejskich” w Kielcach</t>
  </si>
  <si>
    <t xml:space="preserve">Poszerzenie wiedzy i wymiana doświadczeń dotyczących prowadzenia działalności gospodarczej. </t>
  </si>
  <si>
    <t xml:space="preserve">Członkowie sieci Dziedzictweo Kulinarne Opolskie tj.:producenci rolni i przedsiębiorcy prowadzący m. in. pasieki, gospodarstwa agroturystyczne i ekologiczne.  </t>
  </si>
  <si>
    <t xml:space="preserve">Udział w Targach Smaki Regionów podczas Targów Polagra Food </t>
  </si>
  <si>
    <t xml:space="preserve">Promocja produktów tradycyjnych 
i regionalnych, jakości życia na wsi oraz promocja wsi jako miejsca do życia i rozwoju zawodowego. </t>
  </si>
  <si>
    <t xml:space="preserve"> Liczba dni targowych</t>
  </si>
  <si>
    <t>Szkolenia i działania na rzecz tworzenia sieci kontaktów dla Lokalnych Grup Działania (LGD), w tym zapewnienie pomocy technicznej w zakresie współpracy międzyterytorialnej</t>
  </si>
  <si>
    <t>Wsparcie Lokalnych Grup Działania 
w zakresie poszukiwania partnerów do współpracy międzyterytorialnej oraz podniesienie kompetencji w zakresie wykonywania przez nie zadań związanych 
z wdrażaniem strategii rozwoju lokalnego. Podniesienie kwalifikacji znacznie wzmacnia potencjał administracyjny, zaś nabycie praktycznych umiejętności w rezultacie przyczynia się do lepszego wykonywania przez pracowników LGD obowiązków związanych z realizacją Programu.</t>
  </si>
  <si>
    <t>Organizacja spotkań/ szkoleń /wyjazdów studyjnych - wg potrzeb zgłaszanych przez LGD</t>
  </si>
  <si>
    <t>Liczba szkoleń / warsztatów / spotkań</t>
  </si>
  <si>
    <t>Przedstawiciele LGD i jednostki regionaklnej KSOW województwa opolskiego.</t>
  </si>
  <si>
    <t>Dożynki Powiatowo-Gminne Popielów 2017</t>
  </si>
  <si>
    <t>Wzrost integracji, a także budowanie tożsamości  lokalnej społeczności poprzez kultywowanie oraz pielęgnowanie tradycji 
i zwyczajów ludowych. Wpłw na promocję gminy i województwa opolskiego poprzez udział przedstawicieli gmin partnerskich, władz województwa i powiatu, a także organizacji pozarządowych.</t>
  </si>
  <si>
    <t>Targi / impreza plenerowa / wystawa</t>
  </si>
  <si>
    <t>Wszyscy mieszkańcy bez względu na wiek, 
w tym w szczególności miesazkańcy powiatu opolskiego.</t>
  </si>
  <si>
    <t xml:space="preserve">Samorządowe Centrum Kultury, Turystyki i Rekreacji </t>
  </si>
  <si>
    <t>ul Powstańców 34,
46-090 Popoielów</t>
  </si>
  <si>
    <t>Wydanie publikacji 
"Wyniki PDO w województwie opolskim za lata 2014-2016"</t>
  </si>
  <si>
    <t xml:space="preserve">Poszerzenie i przekazanie wiedzy odbiorcom, do których publikacja jest adresowana, w celu uzyskania postępu genetycznego w rolnictwie oraz prawidłowego doboru odmian do warunków gospodarowania. </t>
  </si>
  <si>
    <t>Publikacja / materiał drukowany</t>
  </si>
  <si>
    <t>Rolnicy indywidualni, Rolnicze Spółdzielnie Produkcyjne, Przedsiębiorstwa Rolne, firmy Hodowlano-Nasienne, nauka rolnicza, Urząd Wojewódzki, Urząd Marszałkowski Województwa Opolskiego, Izba Rolnicza, COBORU, Stacje Doświadczalne Oceny Odmian z poszczególnych województw, Opolski Ośrodek Doradztwa Rolniczego, przemysł przetwórczy.</t>
  </si>
  <si>
    <t xml:space="preserve">ul. Kolejowa 5, 
48-100 Głubczyce </t>
  </si>
  <si>
    <t>Lokalne Grupy Działania Województwa Opolskiego: nowoczesne, zorganizowane twórcze</t>
  </si>
  <si>
    <t>Wzmocnienie struktur LGD oraz utworzenie sieci wpływającej na rozwój lokalny przez poprawę jakości zarządzania projektami na obszarach wiejskich, w tym zarządzania wspólnymi projektami, wypracowanie platformy wymiany dobrych praktyk 
i standaryzacji rozwiązań, będących konkretnymi projektami, możliwymi do powielania.</t>
  </si>
  <si>
    <t>Szkolenie / seminarium / warsztat</t>
  </si>
  <si>
    <t>Liczba szkoleń / seminariów / warsztatów</t>
  </si>
  <si>
    <t xml:space="preserve"> Przedstawiciele dziesięciu Lokalnych Grup Działania z terenu województwa opolskiego.</t>
  </si>
  <si>
    <t>Stowarzyszenie Lokalna Grupa Działania "Płaskowyż Dobrej Ziemi"</t>
  </si>
  <si>
    <t xml:space="preserve">ul. Wojska Polskiego  21, 
48-130 Kietrz
</t>
  </si>
  <si>
    <t>Nakład (liczba egzemplarzy) 
i dystrybucja</t>
  </si>
  <si>
    <t>VI Edycja Opolskiego Turnieju Kół Gospodyń Wiejskich</t>
  </si>
  <si>
    <t>Integracja drużyny do osiągnięcia celu, promowanie wsi i jej mieszkańców, jak również wyzwalanie pozytywnej energii poprzez zdrową rywalizację, rozwijanie kreatywności i inwestycja w zasoby ludzkie, która przyniesie pozytywne skutki społeczne i ekonomiczne na rzecz rozwoju obszarów wiejskich.</t>
  </si>
  <si>
    <t>Konkurs / olimpiada</t>
  </si>
  <si>
    <t>Liczba konkursów / olimpiad</t>
  </si>
  <si>
    <t>Członkinie KGW, samorządy lokalne, instytucje i organizacje działające na obszarach wiejskich, mieszkańcy województwa opolskiego.</t>
  </si>
  <si>
    <t>Opolski Związek Rolników i Organizacji Społecznych</t>
  </si>
  <si>
    <t>Katowicka 39, 
45-061 Opole</t>
  </si>
  <si>
    <t>Liczba laureatów</t>
  </si>
  <si>
    <t>Audycja / film / spot</t>
  </si>
  <si>
    <t>Liczba emisji</t>
  </si>
  <si>
    <t>min. 1</t>
  </si>
  <si>
    <t xml:space="preserve">"Przedsiębiorcza, innowacyjna 
i aktywna wieś opolska" </t>
  </si>
  <si>
    <t>Zwiększanie bazy wiedzy i innowacyjności na obszarach wiejskich, wzmacnianie powiązań pomiędzy rolnictwem, a ośrodkami naukowymi i innowacyjnymi oraz aktywizacja do ciągłego podnoszenia wiedzy i kwalifikacji zawodowych osób związanych z sektorem rolnym. Rozpoznanie oraz analiza możliwych do przeniesienia dobrych praktyk oraz przekazywanie informacji na ich temat 
w zakresie rozwoju obszarów wiejskich.</t>
  </si>
  <si>
    <t xml:space="preserve">Konferencja / kongres                      </t>
  </si>
  <si>
    <t xml:space="preserve">Liczba konferencji / kongresów  </t>
  </si>
  <si>
    <t>Rolnicy, delegaci izby rolniczej, lokalni liderzy społeczności wiejskiej, członkowie grup producenckich. Nacisk będzie położony na to, by w konferencji wzięły udział osoby aktywne zawodowo, otwarte na wdrażanie innowacji, będące liderami w swoich środowiskach.</t>
  </si>
  <si>
    <t>Izba Rolnicza w Opolu</t>
  </si>
  <si>
    <t>ul. Północna 2, 
45-805 Opole</t>
  </si>
  <si>
    <t>Regionalna Wystawa Zwierząt Hodowlanych - Agrofestiwal</t>
  </si>
  <si>
    <t xml:space="preserve">Zapoznanie rolników z nowymi technologiami w rolnictwie i uzyskanie porad specjalistów. Wymiana doświadczeń pomiędzy uczestnikami wystawy. Wpływ wydarzenia na promocję Gminy Polska Cerekiew w województwie opolskim. </t>
  </si>
  <si>
    <t>Mieszkańcy województwa opolskiego, rolnicy, przedstawiciele władz wojewódzkich, powiatowych i gminnych, media, zasłużeni rolnicy, przedstawiciele instytucji publicznych, sołtysi, radni, zasłużeni rolnicy emeryci, przedstawiciele spółdzielni rolniczych, przedsiębiorcy</t>
  </si>
  <si>
    <t>Gmina Polska Cerekiew</t>
  </si>
  <si>
    <t>ul. Raciborska 4, 
47-260 Polska Cerekiew</t>
  </si>
  <si>
    <t xml:space="preserve">Publikacja / materiał drukowany </t>
  </si>
  <si>
    <t xml:space="preserve">Nakład (liczba egzemplarzy) 
i dystrybucja </t>
  </si>
  <si>
    <t xml:space="preserve">Prasa </t>
  </si>
  <si>
    <t xml:space="preserve">Liczba artykułów/ wkładek/ ogłoszeń/ innych </t>
  </si>
  <si>
    <t>Nakład/liczba odbiorców</t>
  </si>
  <si>
    <t xml:space="preserve">Audycja / film / spot </t>
  </si>
  <si>
    <t xml:space="preserve">Konferencja podsumowująca konkurs AgroLiga 2017 
w woj. opolskim </t>
  </si>
  <si>
    <t>Założeniem wydarzenia jest popularyzacja dobrych praktyk wśród mieszkańców obszarów wiejskich na przykładzie laureatów konkursu AgroLiga 2017, tzn. rolników i firm przetwórstwa rolno-spożywczego i usług rolniczych z terenu woj. opolskiego wyróżniających się swoimi osiągnięciami i oddziaływaniem na społeczeństwo lokalne.</t>
  </si>
  <si>
    <t xml:space="preserve">Konferencja / kongres </t>
  </si>
  <si>
    <t xml:space="preserve">Rolnicy, firmy przetwórstwa rolno-spożywczego i usług rolniczych działające na terenie województwa opolskiego oraz osoby zainteresowane tematem innowacji, modernizacji, dobrych praktyk w produkcji rolnej, przetwórstwie i usługach rolniczych.  </t>
  </si>
  <si>
    <t>ul. Główna 1, 
49-330 Łosiów</t>
  </si>
  <si>
    <t xml:space="preserve">Audycja/ film/ spot </t>
  </si>
  <si>
    <t>Poziom oglądalności/ słuchalności</t>
  </si>
  <si>
    <t>Konferencja "Energia odnawialna w gospodarstwie elementem ochrony środowiska"</t>
  </si>
  <si>
    <t>Wyróżnienie i promocja osób i firm działających na rzecz rozwoju odnawialnych źródeł energii poprzez propagowanie dobrych praktyk w dziedzinie ochrony środowiska naturalnego 
i oszczędzania energii.</t>
  </si>
  <si>
    <t>Rolnicy, przedsiębiorstwa działające na rzeczsektora rolnego i spożywczego oraz energetycznego, Mieszkańcy obszarów wiejskich, uczniowie szkół średnich, studenci, Wszyscy zainteresowani tematyką wdrażania OZE we własnym środowisku.</t>
  </si>
  <si>
    <t>Liczba konkursów/olimpiad</t>
  </si>
  <si>
    <t>"Najaktywniejszy Lider Społeczności Wiejskiej"</t>
  </si>
  <si>
    <t xml:space="preserve">Operacja ma celu propagowanie idei pracy społecznej oraz uhonorowanie i nagrodzenie osób szczególnie zasłużonych w pracy na rzecz mieszkańców wsi. Zwraca jednocześnie uwagę na osobisty wkład wolontariuszy oraz znaczenie podejmowanych przez nich działań edukacyjnych w środowisku wiejskim dla jego integracji, aktywizacji i rozwoju. </t>
  </si>
  <si>
    <t xml:space="preserve">Szkolenie / seminarium / warsztat </t>
  </si>
  <si>
    <t>Członkowie towarzystw i stowarzyszeń, pracownicy naukowi instytutów, uczelni, jednostek badawczych, nauczyciele szkół mających siedzibę na terenach wiejskich, doradcy rolniczy, pracownicy jednostek obsługujących rolnictwo, pracownicy i członkowie samorządów, wójtowie, burmistrzowie działający na terenach wiejskich, wolontariusze, członkowie organizacji pozarządowych. Szkolenie podsumowujące przedmiotowy konkurs skierowane jest do mieszkańców województwa opolskiego, którzy aktywnie działają na rzecz rozwoju edukacji i społeczeństwa lokalnego na terenach wiejskich dla zapewnienia zrównoważonego rozwoju.</t>
  </si>
  <si>
    <t>Festiwal kulinarów i folkloru 
w Mesznie</t>
  </si>
  <si>
    <t>Aktywizacja społeczności wiejskiej do działań w zakresie promowania swojego regionu m.in. poprzez wymianę doświadczeń na płaszczyźnie kulinarnej.  Podejmowanie wspólnych przedsięwzięć, wymiana wiedzy i doświadczeń między Kołami Gospodyń Wiejskich z Gminy Otmuchów, a także przekazanie tej wiedzy młodszym pokoleniom. Promowanie wsi jako atrakcyjnego miejsca zamieszkania, gdzie pielęgnuje się tradycje i dba o korzenie, a także podkreśla różnorodność wsi 
i wykorzystanie jej walorów.</t>
  </si>
  <si>
    <t>Stowarzyszenia Kół Gospodyń Wiejskich, które zaprezentują dorobek kulinarny i kulturowy swoich sołectw, tzw. „młodsze pokolenia” czyli osoby do 35 roku życia, mieszkańcy Gminy Otmuchów oraz goście wyrażający chęć uczestniczenia w tym wydarzeniu</t>
  </si>
  <si>
    <t>Gmina Otmuchów</t>
  </si>
  <si>
    <t>ul. Zamkowa 6, 
48-385 Otmuchów</t>
  </si>
  <si>
    <t>20-25</t>
  </si>
  <si>
    <t>Stoisko wystawiennicze / punkt informacyjny na tragach / imprezie plenerowej / wystawie</t>
  </si>
  <si>
    <t>Szacowana liczba odwiedzających stoisko</t>
  </si>
  <si>
    <t>O mojej wsi piórem</t>
  </si>
  <si>
    <t>Podniesienie świadomości młodych ludzi co do konieczności kultywowania tradycji właściwych dla danego regionu oraz upowszechnianie zagadnień związanych 
z bezpiecznym i ekologicznym rolnictwem.</t>
  </si>
  <si>
    <t>Uczniowie szkół podstawowych w przedziale klas IV-VII z trzech wybranych jednostek oświatowych z terenu Gminy Bierawa: Publicznej Szkoły Podstawowej w Starej Kuźni, Szkoły Podstawowej w Dziergowicach oraz w Szkoły Podstawowej im. Josepha Freiherra von Eichendorffa w Solarni.</t>
  </si>
  <si>
    <t>Lokalna spółka 
z ograniczoną odpowiedzialnością</t>
  </si>
  <si>
    <t>ul. Grunwaldzka 76/3,
47-220 Kędzierzyn-Koźle</t>
  </si>
  <si>
    <t>Konkurs /olimpiada</t>
  </si>
  <si>
    <t>Inne: finał, przedstawienie</t>
  </si>
  <si>
    <t>Zakup i promocja produktów regionalnych podczas imprez</t>
  </si>
  <si>
    <t>Promowanie regionalnych producentów żywności, wytwórców produktów lokalnych, lokalnych twórców i artystów, produktów regionalnych, tradycyjnych</t>
  </si>
  <si>
    <t>Materiały promocyjne, degustacje, stoiska promocyjne</t>
  </si>
  <si>
    <t xml:space="preserve"> liczba przeprowadzonych degustacji</t>
  </si>
  <si>
    <t>Ogół społeczeństwa, beneficjenci, potencjalni beneficjenci, instytucje zaangażowane pośrednio we wdrażanie Programu</t>
  </si>
  <si>
    <t>Urząd Marszałkowski Województwa Lubuskiego</t>
  </si>
  <si>
    <t>ul. Podgórna 7, 65-057 Zielona Góra</t>
  </si>
  <si>
    <t>Liczba materiałów promocyjnych</t>
  </si>
  <si>
    <t>Udział Województwa Lubuskiego w wydarzeniach targowo- wystawienniczych o tematyce zw. Z systemami jakości żywności i turystyki wiejskiej oraz rozwojem obszarów wiejskich w kraju i zagranicą-wystawy oraz wyjazdy studyjne w celu uczestnictwa  w targach</t>
  </si>
  <si>
    <t>Promowanie polskich produktów żywnościowych, kultury wiejskiej, dziedzictwa kulturowego oraz nowych technologii. Wymiana doświadczeń, nawiązanie kontaktów i promocja polskich rozwiązań</t>
  </si>
  <si>
    <t>Udział w targach, wyjazdy studyjne</t>
  </si>
  <si>
    <t>Liczba targów, wystaw, wyjazdów studyjnych</t>
  </si>
  <si>
    <t>Ogół społeczeństwa, beneficjenci, potencjalni beneficjenci, instytucje zaangażowane pośrednio we wdrażanie Programu, producenci żywności, rękodzielnicy</t>
  </si>
  <si>
    <t>Liczba uczestników targów, wystaw, wyjazdów studyjnych</t>
  </si>
  <si>
    <t>Wiejska Akademia Wiedzy i Innowacji</t>
  </si>
  <si>
    <t>Aktywizacja mieszkańców wsi na rzecz podejmowania inicjatyw związanych z rozwojem wsi</t>
  </si>
  <si>
    <t>Cykl warsztatów, spotkań, wyjazdów studyjnych, konferencji</t>
  </si>
  <si>
    <t>Liczba uczestników szkoleń, spotkań, wyjazdów, konferencji</t>
  </si>
  <si>
    <t>Konkurs Najpiękniejsza Wieś Lubuska 2016</t>
  </si>
  <si>
    <t>Integracja i aktywizacja społeczności wiejskiej, promocja dziedzictwa kulturowego oraz produktów regionalnych i agroturystyki</t>
  </si>
  <si>
    <t>Ogół społeczeństwa,  instytucje zaangażowane pośrednio we wdrażanie Programu</t>
  </si>
  <si>
    <t xml:space="preserve">II </t>
  </si>
  <si>
    <t>Cykl artykułów do czasopisma samorządowego REGION</t>
  </si>
  <si>
    <t>Informowanie społeczeństwa i potencjalnych beneficjentów o polityce rozwoju obszarów wiejskich i o możliwościach finansowania i promowanie KSOW</t>
  </si>
  <si>
    <t>Cykl artykułów</t>
  </si>
  <si>
    <t>Liczba wydanych artykułów</t>
  </si>
  <si>
    <t>Lubuskie Święto Plonów</t>
  </si>
  <si>
    <t>Promowanie regionalnych producentów żywności, wytwórców produktów lokalnych, lokalnych twórców i artystów, produktów regionalnych, tradycyjnych, integracja i aktywizacja społeczności wiejskiej</t>
  </si>
  <si>
    <t>Liczba uczestników operacji (liczba producentów)</t>
  </si>
  <si>
    <t xml:space="preserve">III  </t>
  </si>
  <si>
    <t>Promocja produktów regionalnych poprzez uczestnictwo w Gminnym Święcie Plonów 2016 w Szprotawie</t>
  </si>
  <si>
    <t xml:space="preserve">Ogół społeczeństwa, beneficjenci, instytucje zaangażowane bezpośrednio we wdrażanie Programu, </t>
  </si>
  <si>
    <t>Promocja produktów regionalnych poprzez uczestnictwo w festynie wiejskim w Dzietrzychowicach</t>
  </si>
  <si>
    <t>Cykl koncertowy "Przedsionek Raju" edycja V</t>
  </si>
  <si>
    <t>Wykorzystywanie muzyki dawnej jako istotnego instrumentu kształtowania lokalnej tożsamości, wyrównywanie szans w dostępie do kultury, promocji regionu i poszczególnych miejscowości</t>
  </si>
  <si>
    <t>Cykl koncertów</t>
  </si>
  <si>
    <t>Liczba koncertów</t>
  </si>
  <si>
    <t xml:space="preserve">Mieszkańcy wsi </t>
  </si>
  <si>
    <t>Fundacja Muzyki Dawnej - Canor</t>
  </si>
  <si>
    <t>u. Konopnickiej 31, 87 - 100 Toruń</t>
  </si>
  <si>
    <t>Innowacyjne rozwiązania stosowane w holenderskim rolnictwie - wyjazd studyjny lubuskich rolników</t>
  </si>
  <si>
    <t>Wymiana doświadczeń oraz wiedzy z zakresu innowacji stosowanych w holenderskim rolnictwie</t>
  </si>
  <si>
    <t>Wyjazd studyjno - szkoleniowy</t>
  </si>
  <si>
    <t>30 producentów rolnych z województwa lubuskiego</t>
  </si>
  <si>
    <t>Lubuska Izba Rolnicza</t>
  </si>
  <si>
    <t>ul. Kożuchowska 15 a, 65 - 364 Zielona Góra</t>
  </si>
  <si>
    <t>Debata Rolna 2016</t>
  </si>
  <si>
    <t>Zapoznanie społeczeństwa obszarów wiejskich z priorytetami i funkcjonowaniem wspólnej polityki rolnej</t>
  </si>
  <si>
    <t>Mieszkańcy obszarów wiejskich, rolnicy, uczestnicy grup producenckich, przedstawiciele instytucji pracujących na rzecz  wsi i rolnictwa</t>
  </si>
  <si>
    <t xml:space="preserve">I-II  </t>
  </si>
  <si>
    <t>III Lubuski Kongres Młodych Rolników</t>
  </si>
  <si>
    <t>Omówienie problemów rozwoju gospodarstw prowadzonych przez młodych rolników</t>
  </si>
  <si>
    <t>Kongres/ konferencja</t>
  </si>
  <si>
    <t>Młodzi producenci rolni województwa lubuskiego oraz przedstawiciele instytucji okołorolniczych</t>
  </si>
  <si>
    <t>Stowarzyszenie Lubuski Młody Rolnik</t>
  </si>
  <si>
    <t>ul. Dębowa 9, 65 - 124 Zielona Góra</t>
  </si>
  <si>
    <t>"Zmieniamy wieś Gościeszowice i Międzylesie - bo razem łatwiej, weselej, więcej"</t>
  </si>
  <si>
    <t>Aktywizacja mieszkańców na rzecz podejmowania inicjatyw na rzecz rozwoju wsi</t>
  </si>
  <si>
    <t>Szkolenia, konferencja, warsztaty, wyjazdy studyjne, impreza integracyjna, wydanie publikacji</t>
  </si>
  <si>
    <t>Liczba konferencji, szkoleń, warsztatów, wyjazdów</t>
  </si>
  <si>
    <t>Mieszkańcy wsi Gościeszowice i Międzylesie</t>
  </si>
  <si>
    <t>Gminne Centrum Kultury w Niegosławicach z siedzibą w Gościeszowicach</t>
  </si>
  <si>
    <t>Gościeszowice 90, 67 - 312 Niegosławice</t>
  </si>
  <si>
    <t>Liczba wydanych publikacji</t>
  </si>
  <si>
    <t>Aktywizacja i integracja społeczności wiejskiej, poprzez organizację Turnieju Wsi "Przeszłość, teraźniejszość i przyszłość wsi lubuskiej"</t>
  </si>
  <si>
    <t>Aktywizacja i integracja społeczności wsi, startujących w turnieju oraz promowanie osiągnięć jej mieszkańców w zakresie dziedzictwa kulturowego i kulinarnego</t>
  </si>
  <si>
    <t>Konkurs w formie turnieju</t>
  </si>
  <si>
    <t>Mieszkańcy wsi województwa lubuskiego</t>
  </si>
  <si>
    <t xml:space="preserve">Lubuski Ośrodek Doradztwa Rolniczego </t>
  </si>
  <si>
    <t>Kalsk 91, 66-100 Sulechów</t>
  </si>
  <si>
    <t>Aktywizacja społeczna i przedsiębiorczość rolników ziemi lubuskiej w zestawieniu z doświadczeniami rolników dolnośląskich - wymiana doświadczeń w ramach wizyty gospodarczej, rozwiązania innowacyjne polskiego rolnictwa</t>
  </si>
  <si>
    <t xml:space="preserve">Wymiana doświadczeń w zakresie prowadzenia intensywnego rolnictwa </t>
  </si>
  <si>
    <t>Liderzy wiejscy, przedsiębiorcy rolni, przedstawiciele instytucji okołorolniczych</t>
  </si>
  <si>
    <t>Aktywizacja i rozwój gospodarstw rolnych i firm poprzez organizację konkursu: "Agroliga 2016"</t>
  </si>
  <si>
    <t>Planowanie innowacji w rolnictwie, produkcji żywności i w leśnictwie.</t>
  </si>
  <si>
    <t>Organizacja konkursu wraz z ogłoszeniem wyników</t>
  </si>
  <si>
    <t>Rolnicy oraz przedsiębiorcy z terenu województwa lubuskiego</t>
  </si>
  <si>
    <t>Młodzi Liderzy Wiejscy XXI wieku</t>
  </si>
  <si>
    <t>Nabycie umiejętności przez młodych liderów z terenów wiejskich z zakresu aplikowania o środki zewnętrzne</t>
  </si>
  <si>
    <t>Młodzi mieszkańcy wsi województwa lubuskiego</t>
  </si>
  <si>
    <t xml:space="preserve">II  </t>
  </si>
  <si>
    <t xml:space="preserve">ul. Chmielna 6/6, 00-020 Warszawa, </t>
  </si>
  <si>
    <t>"Olimpiada Młodych Producentów Rolnych" - etap wojewódzki</t>
  </si>
  <si>
    <t>Pogłębienie wiedzy i doświadczenia oraz wzbogacenie umiejętności zawodowych przez młodych producentów rolnych</t>
  </si>
  <si>
    <t xml:space="preserve">Młodzi producenci rolni oraz uczniowie posiadający lub współprowadzący gospodarstwo rolne </t>
  </si>
  <si>
    <t>Edukacyjny Plener Rzeźbiarski</t>
  </si>
  <si>
    <t>Zwiększenie zainteresowania rzeźbiarstwem, jako nieodłącznym elementem tradycji i kultury ludowej wśród uczniów szkół z obszarów wiejskich</t>
  </si>
  <si>
    <t>Uczniowie szkół wiejskich z terenu województwa lubuskiego</t>
  </si>
  <si>
    <t>Liczba uczestników warsztatów</t>
  </si>
  <si>
    <t>"Promocja produktu regionalnego, lokalnego i tradycyjnego - organizacja konkursu kulinarnego"</t>
  </si>
  <si>
    <t>Promocja kulinarnych produktów regionalnych, lokalnych i tradycyjnych wśród mieszkańców województwa lubuskiego</t>
  </si>
  <si>
    <t>Organizacja i przeprowadzenie konkursu kulinarnego</t>
  </si>
  <si>
    <t>Koła gospodyń wiejskich, gospodarstwa agroturystyczne, sołectwa, stowarzyszenia i organizacje działające na obszarach wiejskich</t>
  </si>
  <si>
    <t>Szkolenie wyjazdowe na XIX dzień otwartych dni w sadzie doświadczalnym w Dąbrowicach organizowany przez Instytut Ogrodnictwa w Skierniewicach</t>
  </si>
  <si>
    <t>Dostarczenie rolnikom oraz doradcom LODR informacji i wiedzy wykorzystywanej przy podejmowaniu decyzji w zakresie odpowiedniego doboru odmian na plantacjach roślin jagodowych i w sadach</t>
  </si>
  <si>
    <t>Sadownicy oraz plantatorzy roślin jagodowych województwa lubuskiego, doradcy LODR</t>
  </si>
  <si>
    <t xml:space="preserve">II-III  </t>
  </si>
  <si>
    <t>Konkurs pod nazwą Najpiękniejsze Gospodarstwo Agroturystyczne Województwa Lubuskiego serwujące najsmaczniejsze potrawy regionu</t>
  </si>
  <si>
    <t>Wyłonienie najładniejszego gospodarstwa agroturystycznego.</t>
  </si>
  <si>
    <t>Organizacja konkursu wraz z ogłoszeniem wyników.</t>
  </si>
  <si>
    <t xml:space="preserve">Gospodarstwa agroturystyczne województwa lubuskiego, których właściciele kultywują i serwują turystom potrawy regionalne i tradycyjne </t>
  </si>
  <si>
    <t xml:space="preserve">II-IV  </t>
  </si>
  <si>
    <t>Tradycyjny stół najpiękniejszym wizerunkiem każdego gospodarstwa - warsztaty artystyczne dla kobiet wiejskich</t>
  </si>
  <si>
    <t>Aktywizacja i integracja kobiet wiejskich</t>
  </si>
  <si>
    <t>Kobiety wiejskie z województwa lubuskiego</t>
  </si>
  <si>
    <t>Sprzedaż produktów z gospodarstwa - dodatkowy dochód rolnika</t>
  </si>
  <si>
    <t>Podniesienie wiedzy rolników z zakresu pozyskiwania dodatkowego źródła dochodu</t>
  </si>
  <si>
    <t>Producenci rolni z województwa lubuskiego</t>
  </si>
  <si>
    <t>Wiosna w Ogrodzie</t>
  </si>
  <si>
    <t>Promocja rolników, sadowników, producentów żywności. Promocja produktów tradycyjnych i regionalnych</t>
  </si>
  <si>
    <t>Ogół społeczeństwa, ogrodnicy, sadownicy, producenci żywności, rękodzielnicy</t>
  </si>
  <si>
    <t>Zielonogórski Rynek Rolno-Towarowy S.A.</t>
  </si>
  <si>
    <t>Al. Zjednoczenia 102, 65 - 021 Zielona Góra</t>
  </si>
  <si>
    <t>VI Lubuskie Plony Jesieni</t>
  </si>
  <si>
    <t>Promocja rolników, producentów żywności. Promocja produktów tradycyjnych i regionalnych</t>
  </si>
  <si>
    <t>Ogół społeczeństwa, producenci żywności, rękodzielnicy</t>
  </si>
  <si>
    <t>XI Lubuski Dzień Żywności</t>
  </si>
  <si>
    <t xml:space="preserve">III </t>
  </si>
  <si>
    <t>Powiatowy Folk Festiwal</t>
  </si>
  <si>
    <t>Prezentacja dobrych praktyk związanych z kultywowaniem tradycji związanych z folklorem</t>
  </si>
  <si>
    <t>Liczba uczestników festynu</t>
  </si>
  <si>
    <t>Ogół społeczeństwa, mieszkańcy wsi tworzący zespoły folklorystyczne</t>
  </si>
  <si>
    <t>Starostwo Powiatowe w Żaganiu</t>
  </si>
  <si>
    <t>ul. Dworcowa 39, 68 - 100 Żagań</t>
  </si>
  <si>
    <t>Dwudniowe szkolenie dla Lokalnych Grup Działania</t>
  </si>
  <si>
    <t>Wymiana wiedzy w zakresie lokalnych sterategii rozwoju, podniesienie wiedzy i umiejętności</t>
  </si>
  <si>
    <t>ilość uczestników szkolenia</t>
  </si>
  <si>
    <t xml:space="preserve"> potencjalni beneficjenci, instytucje zaangażowane pośrednio we wdrażanie Programu, Lokalne Grupy Działania</t>
  </si>
  <si>
    <t xml:space="preserve">Wyjazd studyjny do Grecji </t>
  </si>
  <si>
    <t>Aktywizacja mieszkańców wsi na rzecz podejmowania inicjatyw związanych z rozwojem wsi, poprzez przeniesienie dobrych praktyk wyniesionych z wyjazdu studyjnego</t>
  </si>
  <si>
    <t>ilość uczestników wyjazdu</t>
  </si>
  <si>
    <t>beneficjenci, potencjalni beneficjenci, instytucje zaangażowane pośrednio we wdrażanie Programu, producenci produktów regionalnych</t>
  </si>
  <si>
    <t>Wykonanie ekspertyzy: Zrównoważony rozwój obszarów wiejskich regionu lubuskiego - analiza potrzeb studjującej młodzieży do 25 roku życia, z terenów wiejskich woj. lubuskiego</t>
  </si>
  <si>
    <t>Nabycie wiedzy w zakresie młodzieży z terenów wiejskich i analiza ich potrzeb.</t>
  </si>
  <si>
    <t>ekpertyza</t>
  </si>
  <si>
    <t>ilość odsłon wersji elektronicznej</t>
  </si>
  <si>
    <t>ogół społeczeństwa</t>
  </si>
  <si>
    <t>Krajowy wyjazd studyjny dla liderów wiejskich</t>
  </si>
  <si>
    <t>ilość uczestników</t>
  </si>
  <si>
    <t xml:space="preserve"> potencjalni beneficjenci, instytucje zaangażowane pośrednio we wdrażanie Programu, liderzy ze środowisk wiejskich</t>
  </si>
  <si>
    <t>Materiały promocyjne, degustacje</t>
  </si>
  <si>
    <t>ilość przeprowadzonych degustacji</t>
  </si>
  <si>
    <t xml:space="preserve">Udział Województwa Lubuskiego w targach </t>
  </si>
  <si>
    <t>ilość uczestników targów</t>
  </si>
  <si>
    <t>Konkurs Najpiękniejsza Wieś Lubuska 2017</t>
  </si>
  <si>
    <t>ilość uczestniczących, zgłoszonych wsi</t>
  </si>
  <si>
    <t>Organizacja jarmarków, wystaw, punktów informacyjnych, warsztatów</t>
  </si>
  <si>
    <t>Stoisko wystawiennicze, punkt informacyjny na imprezie plenerowej, wystawie, warsztaty</t>
  </si>
  <si>
    <t>Wydanie publikacji na temat imprez cyklicznych na terenie woj. Lubuskiego</t>
  </si>
  <si>
    <t>Dni Otwartych Farm</t>
  </si>
  <si>
    <t>Pokazanie uczestnikom najciekawszych gospodarstw agroturystycznych, ekologicznych, rolnych z terenu województwa</t>
  </si>
  <si>
    <t>cykl spotkań w gospodarstwach</t>
  </si>
  <si>
    <t>ogół społeczeństwa z naciskiem na młodzież i dzieci z terenów wiejskich</t>
  </si>
  <si>
    <t>Konferencja dotycząca PROW</t>
  </si>
  <si>
    <t>Omówienie dotychczas wdrożonych dobrych praktyk i wskazanie złych rozwiązań co przełoży się na znaczący wzrost świadomości i wiedzy odbiorców docelowych operacji</t>
  </si>
  <si>
    <t>instytucje zaangażowane pośrednio we wdrażanie Programu</t>
  </si>
  <si>
    <t>Szlakiem polskich wsi, winnic oraz LGD w północnej  Rumunii</t>
  </si>
  <si>
    <t>Wymiana doświadczeń oraz wiedzy z zakresu innowacji w uprawie winorośli rumuńskim rolnictwie, budowanie partnerstwa i współpracy międzynarodowej</t>
  </si>
  <si>
    <t>beneficjenci, potencjalni beneficjenci, instytucje zaangażowane pośrednio we wdrażanie Programu</t>
  </si>
  <si>
    <t>LGD Stowarzyszenie Zielona Dolina Odry i Warty</t>
  </si>
  <si>
    <t>ul. 1 Maja 1B, 69 - 100 Górzyca</t>
  </si>
  <si>
    <t>Wspólne Lubuskie –  gwarancją sukcesu regionu</t>
  </si>
  <si>
    <t>Zwiększenie efektywności wdrażania LSR na terenie woj. lubuskiego</t>
  </si>
  <si>
    <t>instytucje zaangażowane pośrednio we wdrażanie Programu, LGD woj. lubuskiego</t>
  </si>
  <si>
    <t>LOKALNA GRUPA DZIAŁANIA ZIELONE ŚWIATŁO</t>
  </si>
  <si>
    <t>ul. Piastów 10B, 66-600 Krosno Odrzańskie</t>
  </si>
  <si>
    <t>Budowanie sieci współpracy producentów produktów regionalnych i tradycyjnych</t>
  </si>
  <si>
    <t>Celem zadania jest rozwijanie kontaktów współpracy między społecznościami wiesjkimi, poprzez wymianę doświadczeń, aktywizacja i mobilizacja społeczeństwa  wiejskiego.</t>
  </si>
  <si>
    <t>beneficjenci, potencjalni beneficjenci, instytucje zaangażowane pośrednio we wdrażanie Programu, liderzy wiejscy z terenu woj. lubuskiego</t>
  </si>
  <si>
    <t>ul. Kożuchowska 15a, 65 - 364 Zielona Góra</t>
  </si>
  <si>
    <t>Lubuscy rolnicy na słowackim szlaku enoturystycznym</t>
  </si>
  <si>
    <t>Wzmocnienie i wspomaganie rozwoju gospodarczego wsi poprzez poszukiwanie alternatywnych form dochodu dla działalności rolniczej oraz zacieśnienie współpracy między krajami Unii Europejskiej w zakresie rozwoju know-how, innowacyjności, transferu wiedzy i technologii.</t>
  </si>
  <si>
    <t>Forum Liderów Obszarów Wiejskich</t>
  </si>
  <si>
    <t xml:space="preserve">Zdobywanie wiedzy oraz umiejętności przydatnych w działalności społecznej wśród młodzieży wiejskiej, potrzeba zapoznania młodzieży z konstrukcją programów operacyjnych na lata 2014 - 2020 </t>
  </si>
  <si>
    <t xml:space="preserve">Warszawa, ul. Chmielna 6/6, 00-020 Warszawa </t>
  </si>
  <si>
    <t>Społeczni Liderzy Obszarów Wiejskich</t>
  </si>
  <si>
    <t>Włączenie uczestników w realizację działań realizowanych przez PROW i KSOW</t>
  </si>
  <si>
    <t>ilość szkoleń</t>
  </si>
  <si>
    <t>OZE, moda czy biznes?</t>
  </si>
  <si>
    <t xml:space="preserve">Transfer dobrych przykładów z EKO przedsiębiorczości, biznesu wykorzystującego odnawialne źródła energii jako mobilizujący bodziec, który wskaże nowe innowacyjne kierunki do rozwoju lubuskiej wsi. </t>
  </si>
  <si>
    <t>Wystawa żywności ekologicznej i promocja przetwórstwa na poziomie gospodarstwa</t>
  </si>
  <si>
    <t xml:space="preserve">Realizacja operacji przyczyni się do promocji rolnictwa ekologicznego na terenie województwa lubuskiego  a także na szczeblu krajowym w tym głównie przetwórstwa żywności na poziomie gospodarstwa.
Dzięki realizacji niniejszej operacji zwiększy się rozpoznawalność ekologicznych produktów żywnościowych, będzie okazją do nawiązania kontaktów producentów z konsumentami a także zwiększenia wiedzy nt. możliwości organizacji produkcji w gospodarstwie rolnym i na obszarach wiejskich.
</t>
  </si>
  <si>
    <t>targi/impreza plenerowa/wystawa</t>
  </si>
  <si>
    <t xml:space="preserve">Powiatowe Święto Plonów </t>
  </si>
  <si>
    <t xml:space="preserve">Promowanie walorów wsi, prezentowanie dorobku wsi, który stanowi podstawę w przemyśle spożywczym. Nakłania do poznawania tradycyjnych metod w produkcji wędlin, olejów, miodu, mieszanek ziołowych itp. </t>
  </si>
  <si>
    <t>Powiat Żagański</t>
  </si>
  <si>
    <t>Konkurs pn.: Najładniejsze gospodarstwo agroturystyczne województwa lubuskiego w 2017 roku</t>
  </si>
  <si>
    <t>Wyłonienie najładniejszego gospodarstwa agroturystycznego</t>
  </si>
  <si>
    <t>beneficjenci, potencjalni beneficjenci, instytucje zaangażowane pośrednio we wdrażanie Programu, gospodarstwa agroturystyczne</t>
  </si>
  <si>
    <t>Celem zadania jest mobilizacja mieszkańców wsi do aktywnego udziału w targach, w celu zaprezentowania wytworzonych przez siebie produktów. Inicjatywa ta aktywizuje nie tylko samych wystawców, ale również osoby z ich środowiska. Dzięki zmniejszeniu dystansu  od producenta do konsumenta, poprzez możliwość spotkania się w jednym konkretnym miejscu wspierana jest organizacja łańcucha dostaw żywności</t>
  </si>
  <si>
    <t>Zielonogórski Rynek Rolno - Towarowy S.A.</t>
  </si>
  <si>
    <t>szacowana liczba materiałów informacyjno - promocyjnych</t>
  </si>
  <si>
    <t>2000 - 3000</t>
  </si>
  <si>
    <t>Lubuskie Święto Truskawki promocją obszarów wiejskich i wsparciem dla producentów.</t>
  </si>
  <si>
    <t xml:space="preserve">Upowszechnianie dobrych praktyk w uprawie owoców, uświadamianie mieszkańców o funkconowaniu lokalnych, dużych producentów owoców, dostarczających ich na rynek </t>
  </si>
  <si>
    <t>wystawa plenerowa/publikacja/prasa</t>
  </si>
  <si>
    <t>Grupa Producentów Owoców i Warzyw „HORTUS” - Zrzeszenie</t>
  </si>
  <si>
    <t>Ochla- Ks. Terlikowskiego 17, 66-006 Zielona Góra</t>
  </si>
  <si>
    <t>dystrybucja publikacji</t>
  </si>
  <si>
    <t>nakład  artykułów</t>
  </si>
  <si>
    <t xml:space="preserve">szacowana liczba odwiedzających </t>
  </si>
  <si>
    <t>nakład plakatów</t>
  </si>
  <si>
    <t>liczba ogłoszeń/emisji</t>
  </si>
  <si>
    <t>Prezentacja i promocja dorobku kulturalnego wsi oraz produktów wytwarzanych na wsi, mieszkańcom Powiatu  Żagańskiego, integracja uczestników, popularyzowanie kultury ludowej</t>
  </si>
  <si>
    <t>liczba zespołów śpiewaczych</t>
  </si>
  <si>
    <t>Lubuskie technologie oczyszczania ścieków, jako przykład zrównoważonej sanitacji wsi</t>
  </si>
  <si>
    <t xml:space="preserve">Zrzeszenie Gmin Województwa Lubuskiego </t>
  </si>
  <si>
    <t>ul. Generała Jarosława Dąbrowskiego 41/402, 65 - 021 Zielona Góra</t>
  </si>
  <si>
    <t>liczba uczestników/liczba szkoleń</t>
  </si>
  <si>
    <t>60/2</t>
  </si>
  <si>
    <t>Kongres Sołtysów Powiatu Żagańskiego</t>
  </si>
  <si>
    <t>Kongres będzie stanowił platformę do wymiany informacji, wiedzy i wsparcia dla sołtysów z terenu powiatu żagańskiego również w zakresie rozwoju obszarów wiejskich. Dzięki takiemu wsparciu sołtysi będą mogli przyczynić się bezpośrednio do wprowadzania sprawdzonych rozwiązań w swoich sołectwach i poprawiać sytuację na terenie własnej wsi.</t>
  </si>
  <si>
    <t>I - II</t>
  </si>
  <si>
    <t>Cykl koncertowy "Przedsionek Raju", edycja VI</t>
  </si>
  <si>
    <t>Zadanie poprzez prezentację muzyki dawnej na międzynarodowym poziomie w formie łatwo dostępnych, bezpłatnych koncertów, zwraca uwagę na istniejące problemy i proponuje pewną formułę ich rozwiazywania. Ścisła współpraca organizatorów cyklu z lokalnymi społecznościami i samorządami pozwala na stworzenie podstaw do kształtowania się praktyki samodzielnego organizowania wydarzeń muzycznych jako istotnego instrumentu budowania lokalnych więzi społecznych, promocji regionów i poszczególnych miejscowości oraz jako czynnika aktywizującego mieszkańców obszarów wiejskich w tym zakresie</t>
  </si>
  <si>
    <t>inne - cykl koncertów</t>
  </si>
  <si>
    <t>ilość koncertów</t>
  </si>
  <si>
    <t>I - IV</t>
  </si>
  <si>
    <t>Fundacja Muzyki Dawnej CANOR</t>
  </si>
  <si>
    <t>ul. Konopnickiej 31, 87 - 100 Toruń</t>
  </si>
  <si>
    <t>muzycy zagraniczni</t>
  </si>
  <si>
    <t>muzycy polscy</t>
  </si>
  <si>
    <t>organizatorzy</t>
  </si>
  <si>
    <t>wolontariusze</t>
  </si>
  <si>
    <t>współorganizatorzy</t>
  </si>
  <si>
    <t>partnerzy medialni</t>
  </si>
  <si>
    <t>publikacje programowe</t>
  </si>
  <si>
    <t>plakaty</t>
  </si>
  <si>
    <t>Debata Rolna 2017</t>
  </si>
  <si>
    <t>Zadanie ma na celu pogłębienie wiedzy praktycznej uczestników dotyczącej kierunków wsparcia gospodarki żywnościowej i bezpieczeństwa żywności, kwestie zmian w płatnościach dla rolników (poprzez utworzenie nowej instytucji w miejsce funkcjonowania dwóch Agencji działających na rzecz rolnictwa), czy zasady bioasekuracji – jakże ważny problem w dobie wystąpienia w województwie lubuskim wysoko zjadliwej grypy ptaków.</t>
  </si>
  <si>
    <t>konferencja/kongres</t>
  </si>
  <si>
    <t>Lubsuka Izba Rolnicza</t>
  </si>
  <si>
    <t>liczba doradców</t>
  </si>
  <si>
    <t>Aktywizacja i rozwój gospodarstw rolnych i firm poprzez organizację konkursu Agroliga</t>
  </si>
  <si>
    <t>Konkurs będzie promował najlepsze gospodarstwa i firmy województwa lubuskiego. Poprzez promocję najlepszego  gospodastwa i firmy w województwie lubuskiem nastapi promocja jakość życia na wsi jako doskonałego miejsce do życia i rozwoju zawodowego.</t>
  </si>
  <si>
    <t>Nazwa/tytuł operacji</t>
  </si>
  <si>
    <t>Grupa docelowa</t>
  </si>
  <si>
    <t>Budżet brutto operacji  
(w zł)</t>
  </si>
  <si>
    <t>Koszt kwalifikowalny operacji (w zł)</t>
  </si>
  <si>
    <t xml:space="preserve">Jednostka </t>
  </si>
  <si>
    <t>Konferencja naukowa pt. "Procesy koncentracji ziemi i kapitału a zrównoważony rozwój obszarów wiejskich na Dolnym Śląsku"</t>
  </si>
  <si>
    <t>transfer wiedzy o najnowszych trendach dotyczących procesów koncentracji ziemi i kapitału w rolnictwie oraz w jego otoczeniu w kontekście zrównoważonego rozwoju na obszarach wiejskich. Transfer ten może przyczynić się do poprawy konkurencyjności i rentowności w sektorze rolno-spożywczym i leśnym, przy jednoczesnym poszanowaniu zasad zrównoważonego rozwoju</t>
  </si>
  <si>
    <t>Środowisko akademickie, samorządowcy, lokalni liderzy Odnowy Dolnośląskiej Wsi, LGD, przedsiębiorcy, rolnicy i leśnicy, członkowie klastrów.</t>
  </si>
  <si>
    <t>Urząd Marszałkowski Województwa Dolnośląskiego</t>
  </si>
  <si>
    <t>Wybrzeże Słowackiego 12-14, 50-411 Wrocław</t>
  </si>
  <si>
    <t>45</t>
  </si>
  <si>
    <t>116</t>
  </si>
  <si>
    <t>Targi Naturalnej Żywności Natura Food w Łodzi</t>
  </si>
  <si>
    <t>promocja regionalnej, tradycyjnej żywności, produktów wpisanych na listę produktów tradycyjnych, rolnictwa ekologicznego, agroturystyki, możliwość zaprezentowania oferty eksportowej, nawiązanie kontaktów gospodarczych i handlowych.  Udział w targach to jednocześnie platforma wymiany doświadczeń organizacji i stowarzyszeń zaangażowanych w pracę na rzecz rozwoju obszarów wiejskich regionów i krajów wspólnoty.</t>
  </si>
  <si>
    <t xml:space="preserve">wynajęcie powierzchni wystawienniczej z zabudową na potrzeby wystawców, </t>
  </si>
  <si>
    <t xml:space="preserve">osoby zainteresowane żywnością regionalną, ekologiczną, rękodziełem </t>
  </si>
  <si>
    <t>8</t>
  </si>
  <si>
    <t>promocja regionalnej żywności, produktów wpisanych na listę produktów tradycyjnych, rolnictwa ekologicznego, agroturystyki, możliwość zaprezentowania oferty eksportowej, nawiązanie kontaktów gospodarczych i handlowych.  Udział w targach to jednocześnie platforma wymiany doświadczeń organizacji i stowarzyszeń zaangażowanych w pracę na rzecz rozwoju obszarów wiejskich regionów i krajów wspólnoty.</t>
  </si>
  <si>
    <t>wynajęcie powierzchni wystawienniczej z zabudową na potrzeby wystawców</t>
  </si>
  <si>
    <t>osoby zainteresowane żywnością regionalną, ekologiczną,  rękodziełem</t>
  </si>
  <si>
    <t>Targi Grüne Woche 2016 w Berlinie</t>
  </si>
  <si>
    <t>6</t>
  </si>
  <si>
    <t>Międzynarodowe Targi Turystyki Wiejskiej i Agroturystyki Agrotravel w Kielcach</t>
  </si>
  <si>
    <t>osoby zainteresowane żywnością regionalną, ekologiczną, rękodziełem, agroturystyką</t>
  </si>
  <si>
    <t>10</t>
  </si>
  <si>
    <t>Konkurs "Piękna wieś dolnośląska"</t>
  </si>
  <si>
    <t>wyłonienie oraz wypromowanie najlepszych, najbardziej innowacyjnych i wzorcowych przykładów aktywności mieszkańców z terenów wiejskich.  Opierając się na założeniu, że na wsi najlepiej działa zdrowa rywalizacja oparta na dobrym przykładzie, konkurs  sprawia, że wsie mobilizując się realizują przedsięwzięcia, które w innej sytuacji by nie powstały lub ich zakres byłby znacznie mniejszy</t>
  </si>
  <si>
    <t>przedstawiciele grup odnowy wsi, liderzy wiejscy, przedstawiciele samorządów gminnych</t>
  </si>
  <si>
    <t>liczba nagród finansowych dla laureatów konkursu</t>
  </si>
  <si>
    <t>600</t>
  </si>
  <si>
    <t>organizacja podsumowania konkursu</t>
  </si>
  <si>
    <t>15</t>
  </si>
  <si>
    <t>liczba uczestników podsumowania konkursów</t>
  </si>
  <si>
    <t>liczba upominków dla laureatów</t>
  </si>
  <si>
    <t>Organizacja konferencji i warsztatów pod nazwą: "Agrotechniczne aspekty uprawy winorośli i jakości wina w Polsce" Winnica-Technologia-Enologia-Zdrowie</t>
  </si>
  <si>
    <t xml:space="preserve">ułatwienie wymiany wiedzy pomiędzy podmiotami uczestniczącymi w rozwoju obszarów wiejskich, na linii producent – uczelnia – doświadczeni eksperci. </t>
  </si>
  <si>
    <t>organizacja konferencji i warsztatów</t>
  </si>
  <si>
    <t>producenci wina, właściciele winnic, naukowcy zajmujący się tematyką konferencji</t>
  </si>
  <si>
    <t>Ul. C.K. Norwida 25, 50-375 Wrocław</t>
  </si>
  <si>
    <t>80</t>
  </si>
  <si>
    <t>200</t>
  </si>
  <si>
    <t>5</t>
  </si>
  <si>
    <t>I, III, V</t>
  </si>
  <si>
    <t>Realizacja audycji telewizyjnej pt. "Zrób to ze smakiem"</t>
  </si>
  <si>
    <t xml:space="preserve">promocja rodzinnej i lokalnej produkcji rolnej, przetwórstwa, rękodzieła i drobnej wytwórczości; wymiana wiedzy i rozpowszechnianie rezultatów działań. Kreowanie pomysłów na działalność rolniczą i wokół rolnictwa, aktywizacja mieszkańców na rzecz podejmowania inicjatyw służących rozwojowi wsi; Rozpowszechnienie informacji o systemie bezpośredniej sprzedaży produktów rolnych od wytwórców; Powrót do rolnictwa ekologicznego oraz tradycyjnego sposobu wytwarzania żywności. Promocja produktów regionalnych i kultury regionalnej; Wspieranie przedsiębiorczości lokalnej, tworzenie łańcucha lokalnej wymiany żywnościowej. Ekologiczny system uprawy i hodowli zwierząt. Wzmocnienie potencjału turystycznego województwa dolnośląskiego.
</t>
  </si>
  <si>
    <t>produkcja i emisja audycji telewizyjnej</t>
  </si>
  <si>
    <t>liczba odcinków audycji telewizyjnej</t>
  </si>
  <si>
    <t>mieszkańcy obszarów wiejskich, osoby zainteresowane przedsiębiorczością na wsi, produktami regionalnymi, tradycyjnymi, ekologicznymi</t>
  </si>
  <si>
    <t>TVP S.A. o. we Wrocławiu</t>
  </si>
  <si>
    <t>Ul. Karkonoska 8, 53-015 Wrocław</t>
  </si>
  <si>
    <t>Prezentacje wojewódzkie "Tradycyjnych Stołów  Wielkanocnych, Palm i Pisanek"</t>
  </si>
  <si>
    <t>zaktywizowanie mieszkańców obszarów wiejskich do współpracy i budowania partnerskich relacji.</t>
  </si>
  <si>
    <t>organizacja prezentacji</t>
  </si>
  <si>
    <t>członkinie Kół Gospodyń Wiejskich</t>
  </si>
  <si>
    <t>Dolnośląski Ośrodek Doradztwa Rolniczego we Wrocławiu</t>
  </si>
  <si>
    <t>Ul. Zwycięska 8, 53-033 Wrocław</t>
  </si>
  <si>
    <t>26</t>
  </si>
  <si>
    <t>liczba upominków/nagród dla uczestników</t>
  </si>
  <si>
    <t>32</t>
  </si>
  <si>
    <t>obsługa radiowa wydarzenia</t>
  </si>
  <si>
    <t>Prezentacje wojewódzkie "Tradycyjnych Stołów Wigilijnych  - Dolny Śląsk 2016"</t>
  </si>
  <si>
    <t xml:space="preserve">DARY JESIENI - Dolnośląskie Święto Owoców i Warzyw </t>
  </si>
  <si>
    <t>promocja dolnośląskiego rolnictwa, ze szczególnym uwzględnieniem gospodarstw sadowniczych i warzywniczych oraz lokalnych przetwórców z branży owocowo- warzywnej, propagowanie zdrowego stylu życia  w oparciu o produkty lokalne oraz wspieranie rozwoju produkcji żywności wysokiej jakości dostarczanej w ramach krótkich łańcuchów sprzedaży; dostarczenie konsumentom wiedzy o wartości i znaczeniu diety bogatej w owoce i warzywa oraz o korzyściach wynikających z zaopatrywania się w żywność od lokalnych dostawców, niskoprzetworzoną wolną od sztucznych dodatków i konserwantów</t>
  </si>
  <si>
    <t>organizacja prezentacji plenerowej</t>
  </si>
  <si>
    <t>producenci  i przetwórcy warzyw, owoców, materiału szkółkarskiego, mieszkańcy woj. dolnośląskiego</t>
  </si>
  <si>
    <t xml:space="preserve">liczba wydanych broszur, artykułów, publikacji </t>
  </si>
  <si>
    <t>54</t>
  </si>
  <si>
    <t>liczba banerów promujących wydarzenie</t>
  </si>
  <si>
    <t xml:space="preserve">Organizacja obchodów 150-lecia KGW w regionach obejmujących 4 oddziały ZRKiOR na Dolnym Śląsku </t>
  </si>
  <si>
    <t>promocja polskiej wsi wśród mieszkańców aglomeracji miejskich w regionach obejmujących 4 oddziały Krajowego Związku Rolników Kółek i Organizacji Rolniczych na Dolnym Śląsku - Wrocław, Legnica, Świdnica, Jelenia Góra</t>
  </si>
  <si>
    <t>organizacja prezentacji w 4 regionach</t>
  </si>
  <si>
    <t>98</t>
  </si>
  <si>
    <t>42</t>
  </si>
  <si>
    <t>Święto Wina i Sera. Spotkanie Regionów 2016, Wrocław - Pawłowice</t>
  </si>
  <si>
    <t>promocja regionalnych wyrobów serowarskich oraz winiarskich, a także edukacja społeczna – wskazanie wpływu produktów regionalnych i tradycyjnych na szeroko rozumiane aspekty zdrowotne oraz ich znaczenie ekonomiczne dla regionu</t>
  </si>
  <si>
    <t>producenci serów/wina, mieszkańcy Wrocławia</t>
  </si>
  <si>
    <t>27</t>
  </si>
  <si>
    <t>50</t>
  </si>
  <si>
    <t>liczba ulotek, plakatów</t>
  </si>
  <si>
    <t>400</t>
  </si>
  <si>
    <t xml:space="preserve">Święto Mleka w Kamiennej Górze </t>
  </si>
  <si>
    <t>promowanie regionalnych produktów, głównie mlecznych na terenie powiatu kamiennogórskiego, promocja dolnośląskiego rolnictwa, propagowanie zdrowego stylu życia oraz aktywizacja mieszkańców wsi do działań związanych z rozwojem obszarów wiejskich. Wspieranie organizacji łańcucha żywnościowego w przetwarzaniem i wprowadzaniem do obrotu produktów rolnych</t>
  </si>
  <si>
    <t>producenci rolni, firmy branżowe, mieszkańcy powiatu kamiennogórskiego</t>
  </si>
  <si>
    <t>30</t>
  </si>
  <si>
    <t>liczba plakatów, banerów</t>
  </si>
  <si>
    <t>206</t>
  </si>
  <si>
    <t>Organizacja 40 edycji Olimpiady Wiedzy i Umiejętności Rolniczych na Uniwersytecie Przyrodniczym we Wrocławiu</t>
  </si>
  <si>
    <t>promowanie wśród młodzieży województwa dolnośląskiego i opolskiego zainteresowań z obszaru rolnictwa oraz popularyzacja i pogłębianie wiedzy teoretycznej i umiejętności praktycznych z tego zakresu</t>
  </si>
  <si>
    <t>organizacja olimpiady</t>
  </si>
  <si>
    <t>uczniowie klas przedmaturalnych i maturalnych ponadgimnazjalnych szkół rolniczych z terenu woj. dolnośląskiego i opolskiego</t>
  </si>
  <si>
    <t>liczba nagród dla laureatów</t>
  </si>
  <si>
    <t>210</t>
  </si>
  <si>
    <t>60</t>
  </si>
  <si>
    <t>Działalność międzynarodowej sieci "muzeów domowych" (ze szczególnym uwzględnieniem segmentu dolnośląskiego) jako czynnika kulturalnego i społeczno-gospodarczego rozwoju obszarów wiejskich.</t>
  </si>
  <si>
    <t xml:space="preserve">rejestracja, dokumentacja naukowe opracowywanie i popularyzacja prywatnych zbiorów pamiątek i zabytków jako specyficznej formy dziedzictwa kulturowego wsi Dolnego Śląska, pogranicza polsko-czeskiego i zagranicznych regionów partnerskich oraz wykorzystanie tych działań dla rozwoju kulturalnego i gospodarczo-społecznego obszarów wiejskich.                                                         </t>
  </si>
  <si>
    <t>organizacja konferencji/warsztatów</t>
  </si>
  <si>
    <t>organizatorzy muzeów domowych z Polski, Ukrainy, Czech, Litwy, eksperci-konsultanci zajmujący się tematyką muzeów domowych</t>
  </si>
  <si>
    <t>Polsko-Czeskie Towarzystwo Naukowe</t>
  </si>
  <si>
    <t>Rynek 58, 50-116 Wrocław</t>
  </si>
  <si>
    <t xml:space="preserve">Festyn „Dolnośląska wieś zaprasza 2016” </t>
  </si>
  <si>
    <t xml:space="preserve">wzmacnianie potencjału turystycznego obszarów wiejskich Dolnego Śląska, promocja produktów regionalnych, tradycyjnych oraz rękodzieła. </t>
  </si>
  <si>
    <t>mieszkańcy aglomeracji wrocławskiej</t>
  </si>
  <si>
    <t xml:space="preserve">Konkurs wojewódzki "Nasze Kulinarne Dziedzictwo - Smaki Regionów" </t>
  </si>
  <si>
    <t>promocja produktów regionalnych i tradycyjnych z Dolnego Śląska oraz zaktywizowanie mieszkańców obszarów wiejskich do podejmowania działań na rzecz rozwoju rynków produktów regionalnych i tradycyjnych.</t>
  </si>
  <si>
    <t>producenci produktów regionalnych, tradycyjnych, przetwórcy, rolnicy, właściciele gosp. agroturystycznych, LGD, KGW</t>
  </si>
  <si>
    <t xml:space="preserve"> liczba nagród dla laureatów i wyróżnionych</t>
  </si>
  <si>
    <t>22</t>
  </si>
  <si>
    <t xml:space="preserve"> liczba wystawców</t>
  </si>
  <si>
    <t xml:space="preserve">XXI Regionalna Wystawa Zwierząt Hodowlanych w Piotrowicach </t>
  </si>
  <si>
    <t xml:space="preserve">inicjowanie i promowanie osiągnięć w hodowli zwierząt oraz prezentowanie najnowszych technologii. </t>
  </si>
  <si>
    <t>organizacja wystawy</t>
  </si>
  <si>
    <t>hodowcy bydła, trzody chlewnej, koni, owiec, kóz , królików, mieszkańcy Dolnego Śląska, przedstawiciele instytucji działających na rzecz hodowców</t>
  </si>
  <si>
    <t>w</t>
  </si>
  <si>
    <t xml:space="preserve">Dolnośląski Dzień Pszczelarza </t>
  </si>
  <si>
    <t xml:space="preserve">promocja dolnośląskiej wsi - w szczególności produkcji dolnośląskich miodów regionalnych i lokalnych, produktów pszczelich – jak również wspieranie organizacji łańcucha żywnościowego w tym przetwarzania i wprowadzania do obrotu produktów rolnych. </t>
  </si>
  <si>
    <t>pszczelarze zrzeszeni w 4 dolnośląskich związkach pszczelarzy</t>
  </si>
  <si>
    <t>liczba banerów promującychy wydarzenie</t>
  </si>
  <si>
    <t>Targi Grüne Woche w Berlinie</t>
  </si>
  <si>
    <t>Prezentacje Tradycyjnych Stołów Wielkanocnych, Palm i Pisanek we Wrocławiu</t>
  </si>
  <si>
    <t>zaktywizowanie mieszkańców obszarów wiejskich do współpracy i budowania partnerskich relacji, kultywowanie tradycji wielkanocnych, kultywowanie dziedzictwa kulturowego i kulinarnego, wymiana wiedzy i doświadczeń między członkami Kół Gospodyń Wiejskich, które są uczestnikami prezentacji</t>
  </si>
  <si>
    <t xml:space="preserve">liczba upominków dla uczestników prezentacji </t>
  </si>
  <si>
    <t>Prezentacje Tradycyjnych Stołów Wigilijnych we Wrocławiu</t>
  </si>
  <si>
    <t>zaktywizowanie mieszkańców obszarów wiejskich do współpracy i budowania partnerskich relacji, kultywowanie tradycji okresu bożonarodzeniowego, kultywowanie dziedzictwa kulturowego i kulinarnego, wymiana wiedzy i doświadczeń między członkami Kół Gospodyń Wiejskich, które są uczestnikami prezentacji</t>
  </si>
  <si>
    <t>organizacja konkursu</t>
  </si>
  <si>
    <t>Konferencja "Agrotechniczne aspekty uprawy winorośli i jakości wina w Polsce"</t>
  </si>
  <si>
    <t>Wyjazd studyjny dla Lokalnych Grup Działania - małopolskie szlaki kulinarne i agroturystyczne</t>
  </si>
  <si>
    <t>ułatwienie wymiany wiedzy pomiędzy podmiotami uczestniczącymi w rozwoju obszarów wiejskich, zaktywizowanie mieszkańców obszarów wiejskich do współpracy i budowania partnerskich relacji, zapoznanie uczestników wyjazdu z małopolskimi szlakami kulinarnymi, ofertą agroturystyczną, wymiana wiedzy i doświadczeń w zakresie wytwarzania i marketingu produktu lokalnego, promowanie włączenia społecznego</t>
  </si>
  <si>
    <t>organizacja wyjazdu studyjnego</t>
  </si>
  <si>
    <t>członkowie LGD wytwarzający produkty regionalne i tradycyjne lub zainteresowani prowadzenia takiej działalności</t>
  </si>
  <si>
    <t>Tworzenie sieci współpracy pomiędzy Lokalnymi Grupami Działania oraz podniesienie wiedzy Lokalnych Grup Działania w zakresie PROW 2014-2020 na obszarze Dolnego Śląska</t>
  </si>
  <si>
    <r>
      <t xml:space="preserve">Podniesienie poziomu wiedzy i umiejętności w zakresie aktywizacji  mieszkańców obszarów wiejskich wśród ok. 80 pracowników, członków zarządów, rad oceniających oraz członków LGD z obszaru Dolnego Śląska. Dla tych osób planowane jest przeprowadzenie szkoleń. Tematy zgodne z </t>
    </r>
    <r>
      <rPr>
        <sz val="11"/>
        <rFont val="Calibri"/>
        <family val="2"/>
        <charset val="238"/>
      </rPr>
      <t>§ 17 ust. 1 pkt  9 rozporządzenia rozporządzenia Ministra Rolnictwa i Rozwoju Wsi z dnia 17 stycznia 2017 r. w sprawie krajowej sieci obszarów wiejskich w ramach Programu Rozwoju Obszarów Wiejskich na lata 2014–2020</t>
    </r>
  </si>
  <si>
    <t xml:space="preserve">pracownicy, członkowie zarządów, rad oceniających oraz członkowie LGD z obszaru Dolnego Śląska , z czego co najmniej połowę będą stanowić osoby do 35 roku życia. Uczestnicy to osoby w różnym wieku i stopniu wykształcenia pochodzący z obszarów wiejskich Dolnego Śląska zaangażowani w realizacje programu Leader na lata 2014- 2020. Obecnie osoby nowozatrudnione w LGD najczęściej stanowią osoby młode, nie przekraczające 35 r. ż. </t>
  </si>
  <si>
    <t xml:space="preserve"> - </t>
  </si>
  <si>
    <t>Związek Stowarzyszeń "Dolnośląska Sieć Partnerstw LGD"</t>
  </si>
  <si>
    <t>Karpacz, ul. Konstytucji 3 maja 25, 58-540 Karpacz</t>
  </si>
  <si>
    <t xml:space="preserve">Święto Sera i Wina Spotkanie Regionów </t>
  </si>
  <si>
    <t xml:space="preserve">Celem operacji  jest promocja regionalnych wyrobów serowarskich i winiarskich, a także prowadzenie edukacji społecznej nakierowanej na wskazywanie wpływu produktów regionalnych i tradycyjnych na szeroko rozumiane aspekty zdrowotne oraz ich znaczenie ekonomiczne dla regionu wśród około 1500 mieszkańców Dolnego Śląska. Tematy zgodne z § 17 ust. 1 pkt  9 rozporządzenia rozporządzenia Ministra Rolnictwa i Rozwoju Wsi z dnia 17 stycznia 2017 r. w sprawie krajowej sieci obszarów wiejskich w ramach Programu Rozwoju Obszarów Wiejskich na lata 2014–2020 </t>
  </si>
  <si>
    <t>szkolenia; wydarzenie targowe; publikacja</t>
  </si>
  <si>
    <t xml:space="preserve">Grupę docelową stanowią:
• producenci sera i wina z Dolnego Śląska – około 80 os.;
• mieszkańcy Dolnego Śląska – głównie Wrocławia i okolic (w szczególności okolic Pawłowic, Domaszczyna, Ramiszowa, Mirkowa) -  dorośli oraz dzieci i młodzież (do 1 500 os.).
</t>
  </si>
  <si>
    <t xml:space="preserve">Uniwersytet Przyrodniczy we Wrocławiu </t>
  </si>
  <si>
    <t>Wrocław, ul. Norwida 25,  50-375 Wrocław</t>
  </si>
  <si>
    <t>liczba materiałów informacyjnych/promocyjnych</t>
  </si>
  <si>
    <t xml:space="preserve">Celem operacji  jest  zwiększenie liczby inicjatyw mieszkańców terenów wiejskich na rzecz rozwoju gospodarczego wsi. Chcemy, żeby inicjatywę podejmowało  więcej osób, zwłaszcza w młodym wieku, do 35 roku życia. Tym sposobem będziemy zapobiegać zawodowej inercji oraz wykluczeniu gospodarczemu ze względu na odległość od wielkich aglomeracji.  Zachęcimy widzów programu, by tam gdzie mieszkają znaleźli zatrudnienie, samodzielnie zorganizowali miejsce pracy, zatrudnili też innych mieszkańców okolicy. Tematy zgodne z § 17 ust. 1 pkt  9 rozporządzenia rozporządzenia Ministra Rolnictwa i Rozwoju Wsi z dnia 17 stycznia 2017 r. w sprawie krajowej sieci obszarów wiejskich w ramach Programu Rozwoju Obszarów Wiejskich na lata 2014–2020 </t>
  </si>
  <si>
    <t xml:space="preserve">produkcja i emisja audycji telewizyjnej 
</t>
  </si>
  <si>
    <t>Widzem cyklu programów „Zrób to ze smakiem” w TVP Wrocław są przede wszystkim osoby w wieku od 20 do 35 lat, zainteresowane ekologią, życiem na wsi, prowadzeniem tam działalności gospodarczej, zbliżeniem do natury i zachowaniem jej w dobrym stanie.</t>
  </si>
  <si>
    <t>Telewizja Polska S.A. oddział we Wrocławiu</t>
  </si>
  <si>
    <t>Wrocław, ul. Karkonoska 8, 53-015 Wrocław</t>
  </si>
  <si>
    <t>Doświadczenia, które łaczą - wymiana wiedzy pomiędzy partnerami KSOW</t>
  </si>
  <si>
    <t xml:space="preserve">celem operacji jest wymiana wiedzy pomiędzy podmiotami uczestniczącymi w rozwoju obszarów wiejskich, zwiększenie intensywności współpracy i integracji, wymiana innowacyjnych rozwiązań w zakresie obszarów wiejskich, poznanie dobrych praktyk wypracowanych przez partnerów projektu oraz kultywowanie tradycji wiejskich poprzez współorganizację i współuczestnictwo w szeregu działań odbywających się na terenie gmin: Dzierżoniów, Międzylesie i Kłodzko w okresie od lipca do końca października 2017 roku. Tematy zgodne z § 17 ust. 1 pkt  9 rozporządzenia rozporządzenia Ministra Rolnictwa i Rozwoju Wsi z dnia 17 stycznia 2017 r. w sprawie krajowej sieci obszarów wiejskich w ramach Programu Rozwoju Obszarów Wiejskich na lata 2014–2020 </t>
  </si>
  <si>
    <t>Szkolenie/ seminarium/ warsztat; wyjazd studyjny; konferencja/kongres; publikacja</t>
  </si>
  <si>
    <t>Grupę docelową projektu stanowią mieszkańcy gmin wiejskich: Dzierżoniów, Kłodzko, Międzylesie - łącznie 120 osób, po 40 osób z każdej z gmin. Ponad połowę grupy docelowej stanowić będą osoby poniżej 35 roku życia, będące członkami Młodzieżowych Rad Gmin, osoby działające społecznie. Drugą grupą stanowić będą członkinie Kół Gospodyń Wiejskich, również angażujące się społecznie</t>
  </si>
  <si>
    <t>Gmina Dzierżoniów</t>
  </si>
  <si>
    <t>Dzierżoniów, ul. Piastowska 1, 58-200 Dzierżoniów</t>
  </si>
  <si>
    <t>liczba uczestników wyjazdów studyjnych</t>
  </si>
  <si>
    <t>liczba konferencji/kongresów</t>
  </si>
  <si>
    <t>liczba uczestników konferencji/kongresów</t>
  </si>
  <si>
    <t>liczba sztuk publikacji</t>
  </si>
  <si>
    <t xml:space="preserve">Działalność międzynarodowej sieci "muzeów domowych" (ze szczególnym uwzględnieniem segmentu dolnoślaskiego) w 2017 r. jako czynnika kulturalnego i społeczno-gospodarczego rozwoju obszarów wiejskich </t>
  </si>
  <si>
    <t xml:space="preserve">celem operacji jest resjestracja, dokumentacja, naukowe opracowanie i popularyzacja prywatnych zbiorów pamiątek i zabytków jako formy dziedzictwa kulturowego wsi Dolnego Śląska oraz wykorzystanie  tych działań do rozwoju kulturalnego i społeczno-gospodarczego obszarów wiejskich.  Tematy zgodne z § 17 ust. 1 pkt  9 rozporządzenia rozporządzenia Ministra Rolnictwa i Rozwoju Wsi z dnia 17 stycznia 2017 r. w sprawie krajowej sieci obszarów wiejskich w ramach Programu Rozwoju Obszarów Wiejskich na lata 2014–2020 </t>
  </si>
  <si>
    <t>konferencja/kongres; publikacja</t>
  </si>
  <si>
    <t>organizatorzy muzeów domowych eksperci-konsultanci z różnych dziedzin wiedzy o muzeach, kulturze ludowej, przedstawiciele samorządów, instytucji kultury i organizacji pozarządowych</t>
  </si>
  <si>
    <t>Wrocław, Rynek 58, 50-116 Wrocław</t>
  </si>
  <si>
    <t xml:space="preserve">Rolnictwo wspierane społecznie - zmiejszenie barier wejścia na rynek dla dolnośląskich produktów żywności wysokiej jakości </t>
  </si>
  <si>
    <t xml:space="preserve">Celem jest pobudzenie rozwoju dolnośląskiego rynku żywności wysokiej jakości poprzez eksperckie wspieranie producentów, inicjowanie współpracy na linii producent – koordynator sieci – konsument oraz edukację konsumentów prowadzącą do zmiany mentalności i postaw.
Prowadzone w ramach operacji działania mają doprowadzić do zainicjowania współpracy partnerskiej na linii producent żywności wysokiej jakości – koordynator sieci powiązań – konsument w myśl założeń rolnictwa wspieranego społecznie. Tematy zgodne z § 17 ust. 1 pkt  9 rozporządzenia rozporządzenia Ministra Rolnictwa i Rozwoju Wsi z dnia 17 stycznia 2017 r. w sprawie krajowej sieci obszarów wiejskich w ramach Programu Rozwoju Obszarów Wiejskich na lata 2014–2020 
</t>
  </si>
  <si>
    <t>konferencja/kongres; publikacja; materiały informacyjno-promocyjne</t>
  </si>
  <si>
    <t xml:space="preserve">Ze względu na charakter operacji grupę docelową stanowią:
• przedstawiciele rolników (producentów żywności wysokiej jakości),
• przedstawiciele koordynatora sieci (członkowie stowarzyszenia),
• członkowie sieci (podmioty łączące rolników - producentów żywności wysokiej jakości 
i konsumentów),
• przedstawiciele konsumentów (dorośli, młodzież).
</t>
  </si>
  <si>
    <t xml:space="preserve">Stowarzyszenie "Żywność dla przyszłości" </t>
  </si>
  <si>
    <t xml:space="preserve">Edukacja przyrodniczo-leśna jako narzędzie działań na rzecz odtwarzania, ochrony i wzmacniania ekosystemów związanych z leśnictwem na obszarze Doliny Baryczy </t>
  </si>
  <si>
    <t xml:space="preserve">Celem realizacji operacji proponowanej przez Nadleśnictwo jest  promocja walorów przyrodniczo-kulturowych i oferty turystycznej Doliny Baryczy, a także przekazywanie informacji o polityce rozwoju obszaru, nawiązywanie współpracy z możliwie jak największą liczbą Partnerów i aktywizacja mieszkańców na rzecz podejmowania inicjatyw w zakresie rozwoju obszaru poprzez propagowanie wiedzy na temat Doliny Baryczy. hrony przyrody i zachowania krajobrazu.  Tematy zgodne z § 17 ust. 1 pkt  9 rozporządzenia rozporządzenia Ministra Rolnictwa i Rozwoju Wsi z dnia 17 stycznia 2017 r. w sprawie krajowej sieci obszarów wiejskich w ramach Programu Rozwoju Obszarów Wiejskich na lata 2014–2020 
</t>
  </si>
  <si>
    <t>publikacja; realizacja audycji telewizyjnych</t>
  </si>
  <si>
    <t>osoby biorące udział w działaniach otwartych Nadleśnictwa (są to pikniki edukacyjno-rodzinne i imprezy sportowe organizowane w ramach współpracy z różnymi partnerami); Osoby biorące udział w działaniach dla grup zorganizowanych Nadleśnictwa (są to głównie działania własne Nadleśnictwa, w tym zajęcia edukacyjne, warsztaty, prelekcje, konkursy prowadzone w Centrum Edukacji LKP, na szkółce leśnej)</t>
  </si>
  <si>
    <t xml:space="preserve">Państwowe Gospodarstwo Leśne Lasy Państwowe Nadleśnictwo Żmigród </t>
  </si>
  <si>
    <t>Żmigród, Parkowa 4a, 55-140 Żmigród</t>
  </si>
  <si>
    <t>liczba odcinków audycji telewizyjne</t>
  </si>
  <si>
    <t xml:space="preserve">XXII Regionalna Wystawa Zwierząt Hodowlanych w Piotrowicach </t>
  </si>
  <si>
    <t xml:space="preserve">celem operacji jest inicjowanie i promowanie osiągnieć w hodowli zwierząt oraz prezentowanie najnowszych technologii. Osiągnięcia hodowlane prezentowane będą przez dolnośląskich hodowców: bydła, koni, trzody chlewnej, owiec kóz, królików, a także drobnego inwentarza.  Tematy zgodne z § 17 ust. 1 pkt  9 rozporządzenia rozporządzenia Ministra Rolnictwa i Rozwoju Wsi z dnia 17 stycznia 2017 r. w sprawie krajowej sieci obszarów wiejskich w ramach Programu Rozwoju Obszarów Wiejskich na lata 2014–2020 
</t>
  </si>
  <si>
    <t xml:space="preserve">organizacja wystawy plenerowej </t>
  </si>
  <si>
    <t xml:space="preserve">Grupą docelową są dolnośląscy hodowcy: bydła, koni, trzody chlewnej, owiec kóz, królików, 
a także drobnego inwentarza. W grupie docelowej znajdą się również przedstawiciele instytucji działających na rzecz hodowców: Agencja Rynku Rolnego, Regionalny Związek Hodowców Bydła i Producentów Mleka we Wrocławiu, Polski Związek Hodowców i Producentów Trzody Chlewnej „POLSUS”, Okręgowy Związek Hodowców Koni we Wrocławiu, Regionalny Związek Hodowców Owiec i Kóz w Opolu, Krajowy Związek Hodowców Królików. Ponadto, wystawa skierowana jest do mieszkańców obszarów wiejskich zainteresowanych tematyką związaną z hodowlą zwierząt gospodarskich. </t>
  </si>
  <si>
    <t>Wrocław, ul. Zwycięska 8, 53-033 Wrocław</t>
  </si>
  <si>
    <t>liczba upominków dla hodowców zwierząt</t>
  </si>
  <si>
    <t xml:space="preserve">Celem operacji jest z integrowanie środowisk pszczelarskich, rozwój pszczelarstwa jako integralnej części rolnictwa i ochrony środowiska naturalnego oraz popularyzowanie i promowanie dolnośląskiego miodu i innych produktów pszczelich. Dzięki organizacji powyższego zadania możliwe jest promowanie polskich i regionalnych producentów, tworzenie nowych łańcuchów odbiorców oraz długofalowych efektów, podnoszenie świadomości wśród potencjalnych klientów oraz aktywizacja mieszkańców wsi na rzecz podejmowania inicjatyw w zakresie rozwoju obszarów wiejskich. Tematy zgodne z § 17 ust. 1 pkt  9 rozporządzenia rozporządzenia Ministra Rolnictwa i Rozwoju Wsi z dnia 17 stycznia 2017 r. w sprawie krajowej sieci obszarów wiejskich w ramach Programu Rozwoju Obszarów Wiejskich na lata 2014–2020 
</t>
  </si>
  <si>
    <t xml:space="preserve">Grupę docelową stanowić będą pszczelarze należący do 4 dolnośląskich związków pszczelarzy: Dolnośląskiego Związku Pszczelarzy we Wrocławiu, Związku Pszczelarzy Ziemi Legnickiej w Legnicy, Regionalnego Związku Pszczelarzy w Jeleniej Górze, Rejonowego Zrzeszenia Pszczelarzy w Oławie; mieszkańcy obszarów wiejskich oraz miasta Wrocławia.
</t>
  </si>
  <si>
    <t>Udział SM KaMos w Targach Pyszna Polska</t>
  </si>
  <si>
    <t xml:space="preserve">celem operacji jest upowszechnienie wiedzy wśród klientów odnośnie innowacyjnych rozwiązań obróbki mleka z zachowaniem metod wytwarzania produktów tradycyjnych i certyfikowanych znakiem: Jakość Tradycja (sery pleśniowe, twarogi). Promocja produktów tradycyjnych wpisanych na Listę Produktów Tradycyjnych MRiRW. Promocja i zwiększenie rozpoznawalności produktów tradycyjnych i certyfikowanych znakiem Jakość Tradycja (sery pleśniowe, twarogi) poprzez prezentacja materiałów informacyjnych i degustację.  Tematy zgodne z § 17 ust. 1 pkt  9 rozporządzenia rozporządzenia Ministra Rolnictwa i Rozwoju Wsi z dnia 17 stycznia 2017 r. w sprawie krajowej sieci obszarów wiejskich w ramach Programu Rozwoju Obszarów Wiejskich na lata 2014–2020 
</t>
  </si>
  <si>
    <t>organizacja stoiska wystawienniczego na targach</t>
  </si>
  <si>
    <t xml:space="preserve">Grupa docelowa serów pleśniowych, kobiety w wieku od około 30 do 50 lat zamieszkujące duże aglomeracje miejskie. Grupa została wybrana ze względu na preferencje zakupowe, klienci znający produkt chętnie wysłuchają ciekawych informacji na temat innowacji w przetwórstwie mleka. . Grupa wybrana ze względu na zainteresowanie produktami wytwarzanymi na Dolnym Śląsku. Osoby młode są zainteresowane innowacjami w procesie obróbki mleka do celu wytworzenia twarogu regionalnego.
</t>
  </si>
  <si>
    <t>Spółdzielnia Mleczarska KaMos</t>
  </si>
  <si>
    <t>Kamienna Góra, ul. Towarowa 41, 58-400 Kamienna Góra</t>
  </si>
  <si>
    <t>Festyn Dolnośląska Wieś Zaprasza 2017</t>
  </si>
  <si>
    <t xml:space="preserve">Celem operacji jest  wypromowanie marki dolnośląskich produktów lokalnych, upowszechnienie form sprzedaży bezpośredniej, dalszego rozwoju wszelkich form turystyki wiejskiej, rekreacji i sportu oraz promocji społecznych i pozarolniczych funkcji gospodarstw rolnych, wpływających na poprawę warunków życia na obszarach wiejskich oraz wypromowanie zdrowego stylu życia, form aktywnego wypoczynku i postaw ekologicznych, w tym związanych z ochroną środowiska. Tematy zgodne z § 17 ust. 1 pkt  9 rozporządzenia rozporządzenia Ministra Rolnictwa i Rozwoju Wsi z dnia 17 stycznia 2017 r. w sprawie krajowej sieci obszarów wiejskich w ramach Programu Rozwoju Obszarów Wiejskich na lata 2014–2020 </t>
  </si>
  <si>
    <t>Grupą docelową działań realizowanych w ramach operacji są rolnicy i mieszkańcy obszarów wiejskich, którzy są producentami wytwarzanych na terenach wiejskich Dolnego Śląska tradycyjnych produktów rolno-spożywczych lub świadczą usługi z zakresu turystyki wiejskiej oraz rękodzieła artystycznego. Oferta prezentowanych usług turystycznych i edukacyjnych skierowana jest do mieszkańców aglomeracji wrocławskiej oraz organizatorów wycieczek  dla młodzieży szkolnej typu „zielona szkoła”.</t>
  </si>
  <si>
    <t>Organizacja 41 edycji Olimpiady Wiedzy i Umiejętności Rolniczych na Uniwersytecie Przyrodniczym we Wrocławiu</t>
  </si>
  <si>
    <t xml:space="preserve">celem operacji jest promowanie wśród młodzieży województwa dolnośląskiego zainteresowań z obszaru rolnictwa oraz popularyzacja i pogłębianie wiedzy teoretycznej i umiejętności praktycznych z tego zakresu.  W wyniku działań zaraz po eliminacjach okręgowych laureaci każdego bloku tematycznego mogą być automatycznie przyjęci na studia wybranych kierunków z pominięciem zasad rekrutacji. W ramach Olimpiady uczestnicy poprzez pytania testowe i zadania praktyczne zdobywają wiedzę i umiejętności zgodne z złożeniami zrównoważonego rozwoju. Tematy zgodne z § 17 ust. 1 pkt  9 rozporządzenia rozporządzenia Ministra Rolnictwa i Rozwoju Wsi z dnia 17 stycznia 2017 r. w sprawie krajowej sieci obszarów wiejskich w ramach Programu Rozwoju Obszarów Wiejskich na lata 2014–2020 </t>
  </si>
  <si>
    <t>liczba zorganizowanych olimpiad</t>
  </si>
  <si>
    <t xml:space="preserve">Operacja jest adresowana głównie do uczniów klas przedmaturalnych i maturalnych ponadgimnazjalnych szkół rolniczych z województwa dolnośląskiego, ale również uczniów innych typów szkół ponadgimnazjalnych. Wszyscy to osoby poniżej dwudziestego roku życia. </t>
  </si>
  <si>
    <t xml:space="preserve">liczba uczestników olimpiady </t>
  </si>
  <si>
    <t xml:space="preserve">Wsie tematyczne jako idea aktywizacji społecznej i ekonomicznej oraz zachowania dziedzictwa dolnośląskich wsi </t>
  </si>
  <si>
    <t xml:space="preserve">Cel operacji to:
- zwiększenie udziału społeczności lokalnych we wdrażaniu inicjatyw na rzecz aktywizacji, zachowania dziedzictwa i pobudzenia przedsiębiorczości wiejskiej  poprzez wdrażanie idei wsi tematycznych na terenie Dolnego Śląska. 
- propagowanie i wymiana dobrych praktyk rozwoju wsi tematycznych na Dolnym Śląsku,
- aktywizacja mieszkańców wsi w kierunku wykorzystania potencjału społecznego, ekonomicznego i dziedzictwa wsi,
- rozpoznanie barier i modeli  rozwojowych wsi tematycznych w celu kierowania odpowiedniego wsparcia, 
- rozwijanie współpracy wsi tematycznych na terenie Dolnego Śląska ukierunkowanej na przekazywanie doświadczeń i uczenie się od siebie nawzajem oraz wspólną promocję.   Tematy zgodne z § 17 ust. 1 pkt  9 rozporządzenia rozporządzenia Ministra Rolnictwa i Rozwoju Wsi z dnia 17 stycznia 2017 r. w sprawie krajowej sieci obszarów wiejskich w ramach Programu Rozwoju Obszarów Wiejskich na lata 2014–2020 
</t>
  </si>
  <si>
    <t>konferencja/kongres; publikacja; analiza/ekspertyza</t>
  </si>
  <si>
    <t xml:space="preserve">liderzy, animatorzy, przedstawiciele organizacji wiejskich, grupy odnowy wsi, rady sołeckie, przedstawiciele samorządów i Lokalnych Grup Działania z terenu Dolnego Śląska, osoby prowadzące działalność agroturystyczną.  </t>
  </si>
  <si>
    <t>Fundacja Ekologiczna "Zielona Akcja"</t>
  </si>
  <si>
    <t>Legnica, Aleja Orła Białego 2, 59-220 Legnica</t>
  </si>
  <si>
    <t>liczba analiz/ekspertyz</t>
  </si>
  <si>
    <t xml:space="preserve">Rozwój obszarów wiejskich i aktywizacja środowiska wiejskiego w Gminie Radków poprzez organizację szkoleń i warsztatu dla mieszkańców </t>
  </si>
  <si>
    <t>Celem operacji jest podniesienie wiedzy i świadomości na rzecz zrównoważonego rozwoju obszarów wiejskich mieszkańców Gminy Radków, szczególnie ludzi młodych związanych ze wsią. Przedmiotowa operacja polegać będzie na przeprowadzeniu cyklu szkoleń dla mieszkańców obszarów wiejskich, w szczególności rolników oraz warsztatu dla pań, w szczególności młodych członkiń z Kół Gospodyń Wiejskich z obszaru Gminy Radków. Inicjatywy te są niezbędne do aktywizacji lokalnej społeczności oraz podniesienia poziomu życia mieszkańców. Działania te mają na celu również uświadomienie uczestnikom jak ważnym jest aby rozwój obszarów wiejskich następował w sposób zrównoważony czyli uwzględniał również potrzeby przyszłych pokoleń.   Tematy zgodne z § 17 ust. 1 pkt  9 rozporządzenia rozporządzenia Ministra Rolnictwa i Rozwoju Wsi z dnia 17 stycznia 2017 r. w sprawie krajowej sieci obszarów wiejskich w ramach Programu Rozwoju Obszarów Wiejskich na lata 2014–2020</t>
  </si>
  <si>
    <t>szkolenie/seminarium/warsztat</t>
  </si>
  <si>
    <t>Zadanie skierowane jest głównie do rolników, osób blisko związanych z rolnictwem, pochodzących przede wszystkim z obszarów wiejskich gminy Radków. Szkolenia skierowane są zwłaszcza do ludzi młodych poniżej 35 roku życia, gdyż to od nich zależeć będzie dalszy rozwój obszarów wiejskich. Realizacja operacji jest konieczna aby przekazać młodym ludziom wiedzę niezbędną do rozwoju oraz poprawy funkcjonowania gospodarstw, a także do wzbudzenia aktywności pozarolniczej. Planowane działanie ma na celu zwiększenie udziału zainteresowanych stron we wdrażaniu inicjatyw na rzecz rozwoju obszarów wiejskich dlatego też będą brać w nich udział głównie ludzie młodzi, pełni nowych pomysłów.</t>
  </si>
  <si>
    <t xml:space="preserve">Gmina Radków </t>
  </si>
  <si>
    <t>Radków, Rynek 1, 57-420 Radków</t>
  </si>
  <si>
    <t>liczba uczestników szkoleń/semiariów/warsztatów</t>
  </si>
  <si>
    <t>Święto Mleka</t>
  </si>
  <si>
    <t>Celem operacji jest wspieranie lokalnego przetwórstwa poprzez promocję regionalnych produktów. Wszelkie działania związane z popularyzacją rodzimych produktów żywnościowych, wprowadzeniem ich na rynek czy ułatwieniem tworzenia sieci kontaktów pomiędzy producentami a konsumentami są niezwykle ważne dla mieszkańców i przedsiębiorców z terenu powiatu kamiennogórskiego.  Tematy zgodne z § 17 ust. 1 pkt  9 rozporządzenia rozporządzenia Ministra Rolnictwa i Rozwoju Wsi z dnia 17 stycznia 2017 r. w sprawie krajowej sieci obszarów wiejskich w ramach Programu Rozwoju Obszarów Wiejskich na lata 2014–2020. Tematy zgodne z § 17 ust. 1 pkt  9 rozporządzenia rozporządzenia Ministra Rolnictwa i Rozwoju Wsi z dnia 17 stycznia 2017 r. w sprawie krajowej sieci obszarów wiejskich w ramach Programu Rozwoju Obszarów Wiejskich na lata 2014–2020</t>
  </si>
  <si>
    <t>Grupę docelową projektu stanowić będą głównie producenci rolni, firmy branżowe z sektora rolnictwa, dla których niezwykle ważne jest nawiązanie kontaktów handlowych, wymiana doświadczeń i wiedzy z zakresu produkcji rolnej. W grupie znajdą się także lokalne stowarzyszenia mające w swojej ofercie produkty lokalne, produkty wykorzystujące mleko lub jego przetwory, rękodzielnicy. Wydarzenie skierowane jest także do osób zainteresowanym tematem imprezy, będą to mieszkańcy powiatu kamiennogórskiego i powiatów ościennych.</t>
  </si>
  <si>
    <t>Powiat Kamiennogórski</t>
  </si>
  <si>
    <t>Kamienna Góra, ul. Władysława Broniewskiego 4, 58-400 Kamienna Góra</t>
  </si>
  <si>
    <t xml:space="preserve">XI Kaczawskie Warsztaty Artystyczne w Dobkowie - promocja sieci współpracy w Krainie Wygasłych Wulkanów </t>
  </si>
  <si>
    <t xml:space="preserve">Celem operacji jest promocja, wsparcie i rozwój lokalnej wytwórczości i przedsiębiorczości, zwłaszcza w zakresie usług edukacyjnych i turystycznych, 
Sieć współpracy rzemieślników, artystów i dostawców usług turystycznych i okołoturystycznych w regionie wciąż się rozwija, istnieje również duży potencjał ekonomiczny do powstawania nowych podmiotów działających na rynku edukacyjnym i turystycznym na obszarze Gór i Pogórza Kaczawskiego. Kaczawskie Warsztaty Artystyczne są wydarzeniem, które sprzyja zwiększaniu udziału zainteresowanych stron we wdrażaniu inicjatyw na rzecz rozwoju obszarów wiejskich. Tematy zgodne z § 17 ust. 1 pkt  9 rozporządzenia rozporządzenia Ministra Rolnictwa i Rozwoju Wsi z dnia 17 stycznia 2017 r. w sprawie krajowej sieci obszarów wiejskich w ramach Programu Rozwoju Obszarów Wiejskich na lata 2014–2020
</t>
  </si>
  <si>
    <t xml:space="preserve">Odbiorcami operacji są zarówno podmioty współtworzące ofertę Kaczawskich Warsztatów Artystycznych jak i odwiedzający wydarzenie mieszkańcy okolicznych miejscowości oraz turyści. Wszystkie podmioty prezentujące swoje warsztaty podczas wydarzenia to osoby mieszkające i prowadzące działalność na obszarach wiejskich.
</t>
  </si>
  <si>
    <t>Stowarzyszenie Kaczawskie</t>
  </si>
  <si>
    <t>Mściwojów 45a, 59-407 Mściwojów</t>
  </si>
  <si>
    <t xml:space="preserve">osoba/270 </t>
  </si>
  <si>
    <t>Wskaźnik monitorowania realizacji operacji</t>
  </si>
  <si>
    <t>Harmonogram 
/ termin realizacji (w ujęciu kwartalnym)</t>
  </si>
  <si>
    <t>Nazwa</t>
  </si>
  <si>
    <t>Organizacja wizyty studyjnej na temat rozwoju przedsiębiorczości na terenach wiejskich</t>
  </si>
  <si>
    <t>aktywizacja mieszkańców wsi na rzecz podejmowania inicjatyw w zakresie rozwoju obszarów wiejskich</t>
  </si>
  <si>
    <t>Liczba wizyt</t>
  </si>
  <si>
    <t>przedstawiciele LGD oraz instytucji zaangażowanych w rozwój przedsiębiorczości na obszarach wiejskich</t>
  </si>
  <si>
    <t>Urząd Marszałkowski Województwa Kujawsko-Pomorskiego</t>
  </si>
  <si>
    <t>Plac Teatralny 2
 87-100 Toruń</t>
  </si>
  <si>
    <t xml:space="preserve">Seminarium pn. „Od zagrody do gospody – wieprzowina ras rodzimych 
na kujawsko-pomorskich stołach”
</t>
  </si>
  <si>
    <t>ułatwianie wymiany wiedzy pomiędzy podmiotami uczestniczącymi w łańcuchu dostaw żywności, promocja ras rodzimych zwierząt w hodowli i konsumpcji mięsa</t>
  </si>
  <si>
    <t>seminarium</t>
  </si>
  <si>
    <t>Liczba seminariów</t>
  </si>
  <si>
    <t>przedstawiciele organizacji i instytucji odpowiedzialnych za modelowanie łańcuchów dostaw żywności, członkowie regionalnej Sieci Kulinarnego Dziedzictwa, GPR, uczelni wyższych</t>
  </si>
  <si>
    <t>Gala Nagród Marszałka Województwa Kujawsko-Pomorskiego</t>
  </si>
  <si>
    <t>popularyzacja osiągnięć laureatów konkursu w dziedzinie rolnictwa, ekologii</t>
  </si>
  <si>
    <t>Gala Nagród</t>
  </si>
  <si>
    <t>autorzy wybitnych osiągnięć w dziedzinie rolnictwa i rozwoju obszarów wiejskich</t>
  </si>
  <si>
    <t>Forum Rolnicze i Konkurs Sołtys Roku 2016</t>
  </si>
  <si>
    <t>aktywizacja mieszkańców wsi poprzez promowanie najbardziej aktywnych sołtysów</t>
  </si>
  <si>
    <t>rolnicy, grupy producentów rolnych, organizacje i instytucje mające osobowość prawną</t>
  </si>
  <si>
    <t>Udział pracowników Urzędu Marszałkowskiego Województwa Kujawsko-Pomorskiego w wizytach studyjnych organizowanych przez Sekretariat Regionalny Krajowej Sieci Obszarów Wiejskich Województwa Kujawsko-Pomorskiego</t>
  </si>
  <si>
    <t>poszerzenie wiedzy pracowników, zwiększenie udziału zainteresowanych stron we wdrażaniu inicjatyw na rzecz rozwoju obszarów wiejskich</t>
  </si>
  <si>
    <t xml:space="preserve">delegacje </t>
  </si>
  <si>
    <t>Liczba delegacji</t>
  </si>
  <si>
    <t>pracownicy Urzędu Marszałkowskiego zaangażowani w rozwój obszarów wiejskich</t>
  </si>
  <si>
    <t>Międzynarodowe Targi Rolno-Spożywcze Grune Woche, Berlin 2016</t>
  </si>
  <si>
    <t>promocja regionu, nawiązanie kontaktów handlowych przez wystawców</t>
  </si>
  <si>
    <t>Liczba zwiedzających</t>
  </si>
  <si>
    <t>zwiedzający, potencjalni kontrahenci</t>
  </si>
  <si>
    <t>400 tys.</t>
  </si>
  <si>
    <t>Konkurs "Wieś na weekend"</t>
  </si>
  <si>
    <t>upowszechnienie idei zrzeszania się, podniesienie atrakcyjności turystycznej obszarów wiejskich</t>
  </si>
  <si>
    <t>Liczba zgłoszeń konkursowych</t>
  </si>
  <si>
    <t>organizacje i instytucje mające osobowość prawną, z wyłączeniem JST</t>
  </si>
  <si>
    <t>Promocja zrównoważonego rozwoju obszarów wiejskich na krajowych i międzynarodowych imprezach targowych</t>
  </si>
  <si>
    <t>promocja regionu, wzrost poziomu świadomości spoleczeństwa na temat PROW i zrealizowanych projektów</t>
  </si>
  <si>
    <t>promocja na targach</t>
  </si>
  <si>
    <t>Stoisko regionalne na targach</t>
  </si>
  <si>
    <t>osoby zainteresowane rozwojem obszarów wiejskich</t>
  </si>
  <si>
    <t>Kujawsko-Pomorska Gęsina na św. Marcina</t>
  </si>
  <si>
    <t>aktywizacja mieszkańców wsi na rzecz podejmowania inicjatyw w zakresie rozwoju własnych gospodarstw</t>
  </si>
  <si>
    <t>akcja promująca - akcja medialna, konkursy popularyzatorskie, szkolenia</t>
  </si>
  <si>
    <t>Akcja promocyjna</t>
  </si>
  <si>
    <t>mieszkańcy Polski</t>
  </si>
  <si>
    <t>Wsparcie przedsiębiorczości na terenach wiejskich, poprzez promocję żywności wysokiej jakości</t>
  </si>
  <si>
    <t>poprawa konkurencyjności producentów rolnych i przetwórców żywności</t>
  </si>
  <si>
    <t xml:space="preserve">producenci i przetwórcy żywności lokalnej najwyższej jakości </t>
  </si>
  <si>
    <t xml:space="preserve">opłata licencyjna, Forum ESDK, mateirały promocyjne, </t>
  </si>
  <si>
    <t>liczba przedsięwzięć</t>
  </si>
  <si>
    <t>Piknik Leadera</t>
  </si>
  <si>
    <t>wsparcie lgd w zakresie poszukiwania partnerów do współpracy, wymiana doświadczeń</t>
  </si>
  <si>
    <t>konferencja, konkurs, piknik</t>
  </si>
  <si>
    <t>Liczba imprez</t>
  </si>
  <si>
    <t>przedstawiciele LGD, samorządu województwa kujawsko-pomorskiefo, gmin i powiatu sępoleńskiego</t>
  </si>
  <si>
    <t>Stowarzyszenie Nasza Krajna</t>
  </si>
  <si>
    <t>ul. Jeziorna 6, 89-400 Sępólno Krajeńskie</t>
  </si>
  <si>
    <t>Konferencja pt. Innowacyjne rozwiązania w produkcji rolnej i przetwórstwie artykułów rolno-spożywczych impulsem rozwoju rolnictwa Pomorza i Kujaw</t>
  </si>
  <si>
    <t>wymiana doświadczeń między producentami rolnymi a pracownikami naukowymi</t>
  </si>
  <si>
    <t>producenci rolni, pracownicy naukowi UTP, członkowie Naukowego Stowarzyszenia Inżynierów i Techników Rolnictwa</t>
  </si>
  <si>
    <t>Uniwersytet Technologiczno-Przyrodniczy w Bydgoszczy</t>
  </si>
  <si>
    <t>ul. Kordeckiego 20, 85-825 Bydgoszcz</t>
  </si>
  <si>
    <t>Szkolenie zimowe Temat - Selekcja i hodowla pszczoły miodnej</t>
  </si>
  <si>
    <t>podniesienie wiedzy fachowej wśród pszczelarzy, wymiana doświadczeń</t>
  </si>
  <si>
    <t>Liczba szkoleń</t>
  </si>
  <si>
    <t>pszczelarze, osoby zainteresowane pszczelarstwem</t>
  </si>
  <si>
    <t>Pomorsko Kujawski Związek Pszczelarzy w Bydgoszczy</t>
  </si>
  <si>
    <t>ul. Hetmańska 38, 85-039 Bydgoszcz</t>
  </si>
  <si>
    <t>„Pokaż innym jak osiągnąć sukces czyli 10 lat spółdzielni socjalnych w Polsce”
Dobre praktyki ekonomii społecznej w województwie kujawsko-pomorskim. 
Zjazd spółdzielni socjalnych w Gminie Aleksandrów Kujawski. Czerwiec 2016 rok</t>
  </si>
  <si>
    <t>wymiana doświadczeń i dobrych praktyk</t>
  </si>
  <si>
    <t>spółdzielnie socjalne, osoby wykluczone, bezrobotne</t>
  </si>
  <si>
    <t>Stowarzyszenie na Rzecz Rozwoju Gminy Aleksandrów Kujawski</t>
  </si>
  <si>
    <t>Odolion, ul. Piaskowa 12, 87-700 Aleksandrów Kujawski</t>
  </si>
  <si>
    <t>Liczba broszur</t>
  </si>
  <si>
    <t>Szkolenia zimowe „Pszczelarska Praktyka a nowe rozwiązania”</t>
  </si>
  <si>
    <t>Liczba cykli szkoleniowych</t>
  </si>
  <si>
    <t>pszczelarze zrzeszeni w Związkach Pszczelarzy</t>
  </si>
  <si>
    <t>Regionalny Związek Pszczelarzy w Toruniu</t>
  </si>
  <si>
    <t>ul. Środkowa 11, 87-100 Toruń</t>
  </si>
  <si>
    <t>XXIV Forum Pszczelarzy</t>
  </si>
  <si>
    <t>promocja pszczelarstwa, wymiana informacji, tranfer wiedzy</t>
  </si>
  <si>
    <t>pszczelarze, sadownicy, rolnicy, producenci sprzętu pszczelarskiego</t>
  </si>
  <si>
    <t>VII Międzynarodowe Sympozjum Naukowe dla młodych pracowników naukowych, doktorantów i studentów uczelni rolniczych pt. "Innowacyjne badania w rolnictwie i na rzecz rozwoju obszarów wiejskich"</t>
  </si>
  <si>
    <t>wymiana doświadczeń, informacji, prezentacja badań naukowych o charakterze innowacyjnym</t>
  </si>
  <si>
    <t>sympozjum</t>
  </si>
  <si>
    <t>młodzi pracownicy naukowi, doktoranci, przedstawiciele praktyki rolniczej</t>
  </si>
  <si>
    <t>Uniwersytet Technologiczno-Przyrodniczy im. J.J. Śniadeckich z siedzibą w Bydgoszczy</t>
  </si>
  <si>
    <t>ul. Ks. A. Kordeckiego, 85-225 Bydgoszcz</t>
  </si>
  <si>
    <t>"W grupie łatwiej"</t>
  </si>
  <si>
    <t>przekazanie informacji nt. grup producentów rolnych</t>
  </si>
  <si>
    <t>Kujawsko-Pomorska Izba Rolnicza</t>
  </si>
  <si>
    <t xml:space="preserve">Przysiek, ul. Parkowa 1, 87-134 Zławieś Wielka </t>
  </si>
  <si>
    <t>„Wyjazd Studyjny na Międzynarodowe Targi Żywności i Produktów Ekologicznych BioFach 2016”</t>
  </si>
  <si>
    <t>promocja i prezentacja regionu, producentów z sektora rolno-spożywczego</t>
  </si>
  <si>
    <t>członkowie Kujawsko-Pomorskiego Stowarzyszenia Producentów Ekologicznych EKOŁAN, rolnicy ekologiczni</t>
  </si>
  <si>
    <t>Kujawsko-Pomorskie Stowarzyszenie Producentów Ekologicznych EKOŁAN</t>
  </si>
  <si>
    <t>Pokrzydowo 139, 87-312 Zbiczno</t>
  </si>
  <si>
    <t>Stworzenie profesjonalnego stoiska regionalnego w celu promocji Pałuk oraz aktywizacji społeczności lokalnej zajmującej się kultywowaniem tradycji lokalnej</t>
  </si>
  <si>
    <t>aktywizacja lokalnej społeczności zajmującej się kultywowaniem tradycji lokalnej</t>
  </si>
  <si>
    <t>wizyta studyjna, stoisko promocyjne, publikacja</t>
  </si>
  <si>
    <t>Liczba stoisk</t>
  </si>
  <si>
    <t xml:space="preserve">turyści </t>
  </si>
  <si>
    <t>Lokalna Grupa Działania Pałuki Wspólna Sprawa</t>
  </si>
  <si>
    <t>Gnieźnieńska 7, 88-400 Żnin</t>
  </si>
  <si>
    <t>Organizacja konkursu „Nasze Kulinarne Dziedzictwo - Smaki Regionów”</t>
  </si>
  <si>
    <t>identyfikacja produktów wysokiej jakości i ich wytwórców, promocja produktów regionalnych, wymiana doświadczeń, wzrost wiedzy uczestników konkursu na temat organizacji łańcucha żywnościowego</t>
  </si>
  <si>
    <t>regionalni wytwórcy produktów tradycyjnych z województwa kujawsko-pomorskiego</t>
  </si>
  <si>
    <t>Minikowo 1, 89-122 Nakło nad Notecią</t>
  </si>
  <si>
    <t>Działanie 11 Aktywizacja mieszkańców powiatu żnińskiego na rzecz inicjatyw służących włączeniu społecznemu</t>
  </si>
  <si>
    <t>aktywizacja mieszkańców obszarów wiejskich</t>
  </si>
  <si>
    <t xml:space="preserve">Działamy wspólnie - Aktywne sołectwa </t>
  </si>
  <si>
    <t>aktywizacja mieszkańców wsi</t>
  </si>
  <si>
    <t>mieszkancy gminy Płużnica</t>
  </si>
  <si>
    <t>Stowarzyszenie Towarzystwo Rozwoju Gminy Płużnica</t>
  </si>
  <si>
    <t>87-214 Płużnica</t>
  </si>
  <si>
    <t xml:space="preserve">warsztaty, konferencja, wyjazd studyjny </t>
  </si>
  <si>
    <t>Liczba uczestników warszatatów</t>
  </si>
  <si>
    <t>Liczna uczestników konferencji</t>
  </si>
  <si>
    <t>Liczba uczestników wizyty</t>
  </si>
  <si>
    <t>XXXIII Wojewódzki Dzień Pszczelarza</t>
  </si>
  <si>
    <t>promocja pszczelarstwa i produktów pszczelich, wymiana informacji</t>
  </si>
  <si>
    <t>pszczelarze, dzieci, młodzież</t>
  </si>
  <si>
    <t>Hetmańska 38, 85-039 Bydgoszcz</t>
  </si>
  <si>
    <t>„Gęś Biała Kołudzka” – produkt lokalny Kujaw Zachodnich szansą na rozwój społeczno-gospodarczy 
Powiatu Inowrocławskiego</t>
  </si>
  <si>
    <t>zwiększenie wiedzy nt. chowu gęsi w warunkach przyzagrodowych, poprawa sytuacji ekonomicznej drobnych gospodarstw, aktywizacja mieszkańców wsi</t>
  </si>
  <si>
    <t>szkolenie, pokaz i konkurs, konferencja</t>
  </si>
  <si>
    <t>Stowarzyszenie Lokalna Grupa Działania Czarnoziem na Soli</t>
  </si>
  <si>
    <t>Poznańska 133a/106 88-100 Inowrocław</t>
  </si>
  <si>
    <t>Zintegrowany produkt turystyczno – kulinarny „Poznaj Smak Doliny Wisły – Niech Cię Zakole”.</t>
  </si>
  <si>
    <t>aktywizacja mieszkańców na rzecz podejmowania inicjatyw w zakresie rozwoju obszarów wiejskich</t>
  </si>
  <si>
    <t xml:space="preserve">warsztaty, podróż studyjna </t>
  </si>
  <si>
    <t>przedstawiciele gospodarstw agroturystycznych, gospodarstw rolnych, stowarzyszeń i organizacji promujących Dolinę Dolnej Wisły</t>
  </si>
  <si>
    <t>Stowarzyszenie Kujawsko-Pomorski Ośrodek Wsparcia Inicjatyw Pozarządowych TŁOK</t>
  </si>
  <si>
    <t>Plac Katarzyny 9, 87-100 Toruń</t>
  </si>
  <si>
    <t>Liczba wizyt studyjnych</t>
  </si>
  <si>
    <t>"Chrońmy pszczoły". Przygotowanie materiałów publicystycznych dotyczących ochrony pszczół</t>
  </si>
  <si>
    <t>informowanie i wzrost świadomości społeczeństwa nt. roli pszczoły w ekosysystemie</t>
  </si>
  <si>
    <t>materiały promocyjno-informacyjne (plakaty, ulotki, zakładki do książek)</t>
  </si>
  <si>
    <t>Liczba plakatów</t>
  </si>
  <si>
    <t>pszczelarze, rolnicy, sadownicy</t>
  </si>
  <si>
    <t>Liczba ulotek</t>
  </si>
  <si>
    <t>Liczba zakładek</t>
  </si>
  <si>
    <t>Modernizacja i aktualizacja serwisu internetowego www.agroturystyka.kpodr.pl</t>
  </si>
  <si>
    <t>promocja ofert turystycznych gospodarstw agroturystycznych, wzrost rozwoju gospodarczego</t>
  </si>
  <si>
    <t>modernizacja i aktualizacja serwisu internetowego</t>
  </si>
  <si>
    <t>strona internetowa</t>
  </si>
  <si>
    <t>podmioty świadczące usługi turystyczne na obszarach wiejskich</t>
  </si>
  <si>
    <t>Wykłady dotyczące wpływu rolnictwa konwencjonalnego na środowisko przyrodnicze, rolnictwa ekologicznego, uprawy dawnych odmian zbóż, drzew i krzewów owocowych oraz Warsztaty z cięcia, zakładania sadu i rozmnażania drzew owocowych dawnych odmian.</t>
  </si>
  <si>
    <t>zwiększenie wiedzy uczestników wyładów oraz nabycie umiejętności z techniki cięcia, zakłdania sadu i rozmnażania drzew</t>
  </si>
  <si>
    <t>wykłady</t>
  </si>
  <si>
    <t>rolnicy, sadownicy</t>
  </si>
  <si>
    <t>Stowarzyszenie Ekologiczno-Kulturowe "Pojezierze Brodnickie"</t>
  </si>
  <si>
    <t>Grzmięca 10, 87-312 Zbiczno</t>
  </si>
  <si>
    <t>Kurs tkania produktów sieciowych</t>
  </si>
  <si>
    <t>transfer wiedzy</t>
  </si>
  <si>
    <t>kurs</t>
  </si>
  <si>
    <t>właściciele wiejskich obiektów turystycznych , przedstawiciele organizacji i instytucji działających na rzecz rozwoju turytsycznego regionu</t>
  </si>
  <si>
    <t>liczba cykli szkoleniowych</t>
  </si>
  <si>
    <t>Promocja zrównoważonego rozwoju obszarów wiejskich w TVP Bydgoszcz</t>
  </si>
  <si>
    <t>informowanie społecześńtwa o polityce rozwoju obszarów wiejskich, promowanie projektów realizowanych przy wsparciu środków unijnych</t>
  </si>
  <si>
    <t>felietony</t>
  </si>
  <si>
    <t>Liczba felietonów telewizyjnych</t>
  </si>
  <si>
    <t>mieszkańcy wsi</t>
  </si>
  <si>
    <t>Telewizja Polska SA w Warszawie
Oddział Terenowy w Bydgoszczy</t>
  </si>
  <si>
    <t>Kujawska 7, 85-031 Bydgoszcz</t>
  </si>
  <si>
    <t>Promocja dziedzictwa kulturowego Pałuk poprzez organizację pałuckiego festynu ludowego</t>
  </si>
  <si>
    <t>promocja dziedzictwa kulinranego i kulturowewgo Pałuk, aktywizacja mieszkańców wsi</t>
  </si>
  <si>
    <t>festyn</t>
  </si>
  <si>
    <t>Liczba festynów</t>
  </si>
  <si>
    <t>mieszkańcy powiatu żnińskiego, turyści z województwa kujawsko-pomorskiego</t>
  </si>
  <si>
    <t>"WIEŚ-Ci z Konstelacji Dobrych Miejsc"</t>
  </si>
  <si>
    <t>wzrost zainteresowania ofertą turystyczną wsi w województwie kujawsko-pomorskim</t>
  </si>
  <si>
    <t>kampania promocyjna</t>
  </si>
  <si>
    <t>Akcja promocyjne w mediach społecznościowych</t>
  </si>
  <si>
    <t>turyści</t>
  </si>
  <si>
    <t>Kujawsko-Pomorska Organizacja Turystyczna</t>
  </si>
  <si>
    <t>Naukowe Obserwatorium Obszarów Wiejskich</t>
  </si>
  <si>
    <t>promowanie włączenia społecznego, analiza predyspozycji do samozatrudnienia wśród młodych, bezrobotnych zamieszkujących obszary wiejskie</t>
  </si>
  <si>
    <t>badanie naukowe, konferencja, publikacja</t>
  </si>
  <si>
    <t>Liczba badań naukowych</t>
  </si>
  <si>
    <t>mieszkańcy terenów wiejksich</t>
  </si>
  <si>
    <t>Wyższa Szkoła Gospodarki w Bydgoszczy</t>
  </si>
  <si>
    <t>ul. Garbary 2, 85-229 Bydgoszcz</t>
  </si>
  <si>
    <t>Nakład publikacji</t>
  </si>
  <si>
    <t>200 szt.</t>
  </si>
  <si>
    <t>Szanujmy owady zapylające</t>
  </si>
  <si>
    <t>zwiększenie udziału zainteresowanych stron we wdrażaniu inicjatyw na rzezcz rozwoju obszarów wiejskich</t>
  </si>
  <si>
    <t>warsztaty, prelekcje, pokaz</t>
  </si>
  <si>
    <t>rolnicy, właściciele działek i ogródków przydomowych</t>
  </si>
  <si>
    <t xml:space="preserve">Organizacja wyjazdu studyjnego
„Produkt Sieciowy i Specjalizacja oferty w turystyce wiejskiej – dobre praktyki” </t>
  </si>
  <si>
    <t xml:space="preserve">upowszechnienie dobrych praktyk współpracy w zakresie tworzenia produktu sieciowego </t>
  </si>
  <si>
    <t>Liczba wyjazdów</t>
  </si>
  <si>
    <t>właściciele gospodarstw agroturystycznych i obiektów turystycznych</t>
  </si>
  <si>
    <t>Wystawa Regionalnych Stołów Wigilijnych</t>
  </si>
  <si>
    <t>Liczba wystaw</t>
  </si>
  <si>
    <t>mieszkańcy województwa kujawsko-pomorskiego</t>
  </si>
  <si>
    <t>Regionalny Związek Rolników Kółek i Organizacji Rolniczych w Toruniu</t>
  </si>
  <si>
    <t>Kościuszki 81,87-100 Toruń</t>
  </si>
  <si>
    <t>I-VI</t>
  </si>
  <si>
    <t>Konkurs "Wieś na weekend'2017"</t>
  </si>
  <si>
    <t xml:space="preserve">Celem konkursu jest aktywizacja organizacji i instytucji do działania partnerskiego podczas organizacji lokalnych imprez, upowszechniających przykłady nowatorskich rozwiązań i promujących dobre praktyki zrealizowane w ramach priorytetów PROW 2014-2020. Przedmiotem operacji jest organizacja konkursu skierowanego do instytucji i organizacji w woj. Kujawsko-Pomorskim. Zasady konkursu określono w jego regulaminie.Wyboru dofinansowywanych imprez dokona niezależna komisja. Dzięki temu działaniu ostateczni odbiorcy Programu będą mogli zapoznać się z rozwiązaniami, które zostały już wdrożone i są możliwe do stosowania  </t>
  </si>
  <si>
    <t>Konkurs na organizację imprez promujących przedsięwzięcia realizowane w ramamch PROW 2014-2020</t>
  </si>
  <si>
    <t>liczba imprez</t>
  </si>
  <si>
    <t>max.25</t>
  </si>
  <si>
    <t>mieszkańcy wsi Województwa Kujawsko-Pomorskiego</t>
  </si>
  <si>
    <t>Województwo Kujawsko-Pomorskie</t>
  </si>
  <si>
    <t>Pl. Teatralny 2, 87-100 Toruń</t>
  </si>
  <si>
    <t>Targi "BioFach"2017" w Niemczech</t>
  </si>
  <si>
    <t xml:space="preserve">Celem projektu jest wymiana wiedzy między producentami żywności ekologicznej, promocja integracji i współpracy między nimi. Projekt polega na organizacji wizyty studyjnej związanej z rolnictwem ekologicznym oraz wizytację targów BioFach'2017. Zaplanowano odwiedzenie gospodarstw, specjalizujących się w produkcji ekologicznej, zapoznanie się nowymi rozwiązaniami, nabycie nowych umiejętności oraz  wymiana doświadczeń.Organizacja stoiska promocyjnego - prezentacja regionu i obszarów wiejskich województwa kujawsko-pomorskiego, producentów działających w sektorze wytwarzania produktów ekologicznych, promocja osiągnięć i rozwiązań stosowanych przez polskich producentów żywności ekologicznej, nawiązanie trwałej współpracy biznesowej z producentami z innych krajów, pozyskanie nowych kontrahentów oraz zapoznanie się z innowacyjnymi rozwiązaniami stosowanymi w produkcji, przetwórstwie oraz dystrybucji produktów ekologicznych.
</t>
  </si>
  <si>
    <t xml:space="preserve">wizyta studyjna, stoisko promocyjne na targach </t>
  </si>
  <si>
    <t>uczestnicy wizyty/ liczba stoisk</t>
  </si>
  <si>
    <t>40/1</t>
  </si>
  <si>
    <t>producenci żywności ekologicznej</t>
  </si>
  <si>
    <t>„Pszczoła a środowisko” - organizacja cyklu szkoleń oraz konferencji</t>
  </si>
  <si>
    <t>Celem projektu jest poszerzenie wiedzy członków związków pszczelarzy nt. roli pszczoły w rolnictwie, środowisku przyrodniczym oraz w pozyskiwaniu żywności uprawianej w regionie. Dodatkowo w ramach szkoleń przewidziano wykłady nt. prowadzenia gospodarki pasiecznej,  występujących zagrożeniach związanych ze stosowaniem środków ochrony roślin i nawozów. Podczas konferencji prezentowano  przykłady dobrych praktyk pszczelarskich, zorganizowano kiermasz sprzętu i produktów. Wspieranie środowiska pszczelarzy ma na celu zwiększenie dochodowości rolników ze sprzedaży produktów pszczelich, powiększenie wolumentu  pasiek oraz tworzeniem dodatkowych miejsc pracy na wsi.</t>
  </si>
  <si>
    <t>cykl szkoleń i konferencja</t>
  </si>
  <si>
    <t>l.szkoleń/l. uczestników; 
l. konferencji/l. uczestników</t>
  </si>
  <si>
    <t>4/400
1/600</t>
  </si>
  <si>
    <t>pszczelarze z Województwa Kujawsko-Pomorskiego</t>
  </si>
  <si>
    <t>Rola tradycji w rozwoju obszarów wiejskich - "Stoły wigilijne"</t>
  </si>
  <si>
    <t xml:space="preserve">Celem operacji jest  podniesienie atrakcyjności turystycznej obszarów wiejskich, przyczynienie się do aktywizacji lokalnych społeczności, stwarzenie możliwości prowadzenia dodatkowej działalności przez rolników. Tego typu impreza powoli mieszkańcom wsi na podniesienia umiejętności przyrządzania potraw regionalnych i lokalnych, które można np. wykorzystać w prowadzonym gospodarstwie agroturystycznym. Wystawa pozwoli pokazać potencjał regionu i zachęcić mieszkańców innych miast do odwiedzenia Kujaw i Pomorza, a mieszkańcom regionu ukazać potencjał wsi.
</t>
  </si>
  <si>
    <t>wystawa potraw wigilijnych i świątecznych, degustacja</t>
  </si>
  <si>
    <t>l. uczestników</t>
  </si>
  <si>
    <t>rolnicy, w tym szczególnie kobiety, mieszkańcy regionu</t>
  </si>
  <si>
    <t>II i III</t>
  </si>
  <si>
    <t>Wizyta studyjna pn. „Regionalna Sieć Dziedzictwa Kulinarnego Split-Dalmacja – chorwackie przykłady wykorzystania potencjału regionu w rozwoju lokalnego rolnictwa,  przetwórstwa żywności, gastronomii i usług turystyki wiejskiej”</t>
  </si>
  <si>
    <t xml:space="preserve">W celu poznania dokonań innych regonów w zakresie wykreowania jednolitej marki regionalnej, w 2017 r. planuje się zorganizowanie wizyty studyjnej do regionu członkowskiego ESDK - Regionu Dalmacji w Chorwacji.  Celem wizyty będzie zapoznanie się z doświadczeniami innych regionów w skonsolidowanej promocji członków sieci ESDK, której efektem ma być wzrost konkurencyjności i atrakcyjności gospodarczej regionu. 
Dodatkowym aspektem projektu jest sieciowanie producentów i wytwórców dla promocji lokalnych i regionalnych produktów żywnościowych, tworzenia wspólnych struktur handlowych oraz powiązań organizacyjnych. </t>
  </si>
  <si>
    <t>l.uczestników</t>
  </si>
  <si>
    <t>członkowie Regionalnej Sieci Dziedzictwa Kulinarnego - Kujawy i Pomorze oraz przedstawiciele zespołu opiniującego członkostwo w Sieci</t>
  </si>
  <si>
    <t>`Promocja produktów spożywczych Kujaw i Pomorza na Międzynarodowych Targach Polagra'2017</t>
  </si>
  <si>
    <t xml:space="preserve">Celem przedsięwzięciajest  wzmocnienie pozycji rynkowej producentów spożywczych w obszarze rynku europejskiego, intensyfikacja międzynarodowej współpracy gospodarczej przedsiębiorstw, a tym samym kreowanie korzystnego wizerunku regionu na gospodarczej mapie Europy. Obecność regionu na międzynarodowej imprezie targowej nie tylko umożliwia szerokie i bezpośrednie kontakty gospodarcze, ale wymusza podnoszenie jakości produktów, a aktywność wytwórców pozwala wykreować region jako obszar oferujący unikalne towary. Wysoka jakośćregionalnych produktów i konkurencyjne ceny, to ogromne możliwości zdobycia nowych rynków zbytu przez przedsiębiorstwa i producentów. </t>
  </si>
  <si>
    <t>stoisko regionalne na targach</t>
  </si>
  <si>
    <t>l. wystawców</t>
  </si>
  <si>
    <t>min.5</t>
  </si>
  <si>
    <t>producenci regionalnych wyrobów spożywczych/ mieszkańcy Polski</t>
  </si>
  <si>
    <t>Konkurs na lidera wsi "Sołtys roku'2017"</t>
  </si>
  <si>
    <t xml:space="preserve">Celem przedsięwzięcia jest promowanie najbardziej aktywnych sołtysów z terenu województwa kujawsko-pomorskiego, którzy podejmują działania na rzecz integracji społeczności lokalnej, dbają o rozwój sołectwa i gminy. Organizatorem konkursu  będzie  Zarząd Województwa Kujawsko-Pomorskiego i przeprowadzony on będzie w dwóch etapach: pierwszy – plebiscyt sms-owy , w drugim zaś ocenę kandydatów przeprowadziła kapituła konkursowa powołana przez Zarząd Województwa Kujawsko-Pomorskiego. Kandydaci do udziału w konkursie zgłaszani będą przez: rady sołeckie, mieszkańców sołectwa, rady parafialne, samorządy oraz organizacje pozarządowe.  Zasady konkursowe zawarte zostaną w regulaminie konkursu. </t>
  </si>
  <si>
    <t>ok. 50</t>
  </si>
  <si>
    <t>liderzy wiejscy</t>
  </si>
  <si>
    <t xml:space="preserve">Wizyta studyjna do kraju UE nt. podniesienia konkurencyjności gospodarstw agroturystycznych i oferty turystyki wiejskiej </t>
  </si>
  <si>
    <t>Wizyta studyjna ma na celu poznanie podstaw prawnych i zasad działania agroturystyki w krajach UE. Uczestnicy wyjazdu w programie wizyty będą mieli spotkania z właścicielami gospodarstw agroturystycznych, poznają zasady prowadzenia agroturystyki, praktyk marketingowych stosowanych w celu promocji turystyki wiejskiej oraz źródła wsparcia rozwoju agroturystyki. Tematem wizyty będzie również prowadzona w gospodarstwie produkcja rolna, sprzedaż świeżych produktów, praktyczne przykłady prowadzenia działań na obszarach chronionych.</t>
  </si>
  <si>
    <t>uczestnicy konkursu Agro-Wczasy'2017, przedstawiciele organizacji i instytucji wspierających rozwój agroturystyki w regionie</t>
  </si>
  <si>
    <t>Promocja działań KSOW w mediach</t>
  </si>
  <si>
    <t>Celem projektu jest informowanie i promocja działań realizwoanych w ramach PROW 201402020, wymiana wiedzy nt. Programu oraz upowszechnianie przykładów operacji zrealizowanych w ramamch Programu;</t>
  </si>
  <si>
    <t>szt.</t>
  </si>
  <si>
    <t>mieszkańcy regionu</t>
  </si>
  <si>
    <t>Organizacja VII Pikniku LEADER 2017 w Przydworzu</t>
  </si>
  <si>
    <t>aktywizacja środowisk lokalnych do działania partnerskiego;  stworzenie platformy umożiwiającej poszukiwania partnerów do współpracy; temat operacji: 4.8; 4.9;4.12; 4.13</t>
  </si>
  <si>
    <t>szt./ l. uczesników</t>
  </si>
  <si>
    <t>1/600</t>
  </si>
  <si>
    <t>przedstawiciele lokalnych grup działania</t>
  </si>
  <si>
    <t>Stowarzyszenie Lokalna Grupa Działania Ziemia Wąbrzeska</t>
  </si>
  <si>
    <t>ul. Mickiewicza 12/1
87-200 Wąbrzeźno</t>
  </si>
  <si>
    <t>VI Kujawsko-Pomorskie Forum Turystyki Wiejskiej - Wyróżnij się</t>
  </si>
  <si>
    <t>ułatwianie wymiany wiedzy pomiędzy podmiotami uczestniczącymi w rozwoju obszarów wiejskich, sfera działalności agorturystycznej i turystyki wiejskiej regionu; tematy operacji: 4.2; 4.3; 4.7; 4.8; 4.9; 4.11</t>
  </si>
  <si>
    <t>konferencja, wyjazd studyjny, publikacja, konkurs</t>
  </si>
  <si>
    <t>szt./l. uczestników/nakład/l. laureatów</t>
  </si>
  <si>
    <t>1/106/120/15</t>
  </si>
  <si>
    <t>właściciele agroturystyki i obiektów turystyki wiejskiej, przedstawiciele instytucji działaljących na rzecz tego rozwoju</t>
  </si>
  <si>
    <t>Minikowo 1
89-122 Minikowo</t>
  </si>
  <si>
    <t>Zdalny Moduł Szkoleniowy Naukowego Obserwatorium Obszarów Wiejskich</t>
  </si>
  <si>
    <t>wspieranie rozwoju społeczeństwa cyfrowego na obszarach wiejskich regionu oraz wymina wiedzy,  sfera działalności agorturystycznej i lokalnych grup działania regionu; tematy operacji: 4.5; 4.9; 4.10; 4.13</t>
  </si>
  <si>
    <t>szt./l. uczestników</t>
  </si>
  <si>
    <t>8/100</t>
  </si>
  <si>
    <t>właściciele gospodarstw agroturystycznych i przedstawiciele lgd</t>
  </si>
  <si>
    <t>ul. Garbary 2
85-229 Bydgoszcz</t>
  </si>
  <si>
    <t>Bo w grupie siła</t>
  </si>
  <si>
    <t>aktywizacja rolników do tworzenia grup producentów rolnych w reginie, środowisko wiejskie regionu; tematy operacji: 4.2; 4.4; 4.7; 4.9; 4.12</t>
  </si>
  <si>
    <t>14/208</t>
  </si>
  <si>
    <t>Kujawsko-Pomorska Izba Rolnicza z siedzibą w Przysieku</t>
  </si>
  <si>
    <t>Przysiek, 87-134 Zławieś Wielka</t>
  </si>
  <si>
    <t>Promocja działalności Spiżarni Kujawsko-Pomorskiej Klastra Spółdzielczego i żywności wysokiej jakości na targach ogólnopolskich</t>
  </si>
  <si>
    <t>podniesienie świadomości konsumentów i wiedzy nt. żywności wysokiej jakści; promocja regionalnej żywności na targach; tematy operacji: 4.7; 4.8;  4.9; 4.11</t>
  </si>
  <si>
    <t>stoiska promocyjne na targach</t>
  </si>
  <si>
    <t>przedsiębiorcy</t>
  </si>
  <si>
    <t>Spiżarnia Kujawsko-Pomorska Klaster Spółdzielczy</t>
  </si>
  <si>
    <t xml:space="preserve">Przysiek
87-134 Zławieś Wielka </t>
  </si>
  <si>
    <t>Kujawsko-Pomorska Akademia Młodych Liderów</t>
  </si>
  <si>
    <t>zwiększenie grupy  młodych liderów, osób zaangażowanych społecznie na rzecz przeciwdziałania wykłuczeniu społecznemu, zrównowazony rozwój społeczny regionu; tematy operacji: 4.1; 4.2; 4.5; 4.7; 4.8;  4.9; 4.10; 4.11; 4.12; 4.13</t>
  </si>
  <si>
    <t>szkolenie, couching indywidualny</t>
  </si>
  <si>
    <t>szt./ l. uczestników</t>
  </si>
  <si>
    <t xml:space="preserve"> 3/45</t>
  </si>
  <si>
    <t>młodzi mieszkańcy obszarów wiejskich</t>
  </si>
  <si>
    <t>Spotkania edukacyjne dla rolników dotyczące sprzedaży bezpośredniej żywności</t>
  </si>
  <si>
    <t xml:space="preserve">aktywizacja rolników, w tym szczególnie kobiet do podejmowania dzialalności pozarolniczej, sprzedaż bezpośrednia żywności; tematy operacji: 4.2; 4.3; 4.5; 4.6; 4.7; 4.9; 4.12 </t>
  </si>
  <si>
    <t>14/308</t>
  </si>
  <si>
    <t>rolnicy i członkowie ich rodzin</t>
  </si>
  <si>
    <t>Wieś-Ci z Konstelacji 2 edycja: oferta wypoczynku na wsi</t>
  </si>
  <si>
    <t>promocja obszarów wiejskich regionu i skierowanie ruchu turystycznego do wyselekcjonowanych obszarów; gospodarstwa agroturystyczne i atrakcje wiejskie regionu; temat - 4.9</t>
  </si>
  <si>
    <t>kampania internetowa</t>
  </si>
  <si>
    <t>internauci</t>
  </si>
  <si>
    <t>Pl. Teatralny 2
87-100 Toruń</t>
  </si>
  <si>
    <t>Wojewódzki Dzień Pszczelarza</t>
  </si>
  <si>
    <t>podniesienie wiedzy społeczeństwa nt. roli pszczołowatych w produkcji żywności, obszary wiejskie regionu; tematy: 4.2; 4.3; 4.7</t>
  </si>
  <si>
    <t>warsztaty, impreza plenerowa, publikacja, konkurs</t>
  </si>
  <si>
    <t>2/1/1/3</t>
  </si>
  <si>
    <t>pszczelarze, rolnicy, mieszkańcy regionu</t>
  </si>
  <si>
    <t>Regionalny Związek Pszczelarzy Ziemi Kujawsko-Dobrzyńskiej</t>
  </si>
  <si>
    <t>ul. Brzeska 6
87-800 Włocławek</t>
  </si>
  <si>
    <t>Informowanie na temat imprez promujących dziedzictwo kulturowe, produkty regionalne i tradycyjne na terenie woj. LubuskiegoImprezy zamieszczone w mapie będą swoistą promocją wsi, sztandarowych produktów lokalnych w małych ojczyznach. Często imprezy odbywają się w obiektach dofinansowanych z PROW, o czym są informowani uczestnicy. Imprezy dają okazję uczestnikom zapoznać się z działalnością na rzecz wsi, małych miejscowości, dają okazję spróbowania produktów regionalnych, które towarzyszą imprezom (w postaci jarmarków, wystaw itp.) dostosowanych do pory roku i regionu. Imprezy ponadto promują tradycje kulturowe i dziedzictwo historyczne i same region zróżnicowany kulturowo, turystycznie oraz agroturystycznie. Wszystkie te zadania powodują aktywizację mieszkańców na rzecz wspólnych inicjatyw na rzecz szerokiego rozwoju obszarów wiejskich i nie tylko.</t>
  </si>
  <si>
    <t xml:space="preserve">W ramach realizacji planowane jest zaproszenie do Wielkopolski dziennikarzy z Niemiec i przedstawienie im oferty turystyki wiejskiej w Wielkopolsce, ze szczególnym uwzględnieniem oferty dla osób starszych i niepełnosprawnych. Celem operacji jest m.in. promocja dziedzictwa kulturowego, kulinarnego, kultywowania tradycji wsi i aktywnego wypoczynku. </t>
  </si>
  <si>
    <t xml:space="preserve">Beneficjenci i potencjalni beneficjenci, ogół społeczeństwa; właściciele gospodarstw  agroturystycznych oraz obiektów turystycznych, turyści. </t>
  </si>
  <si>
    <t>Organizacja Festiwalu Żuru - aktywizacja społeczna oraz integracja mieszkańców Gminy Pilchowice i mieszkańców terenów ościennych – rozwój współpracy regionalnej i budowanie partnerskich relacji;  włączanie społeczności w podejmowanie inicjatyw służących kultywowaniu dziedzictwa kulturowego, zwłaszcza tradycji kulinarnych – promocja rozpoznawalnego poza Gminą produktu, a tym samym promocja lokalnego folkloru i tradycji;
 wzmacnianie współpracy międzypokoleniowej poprzez angażowanie w organizację Festiwalu różnych grup wiekowych;
 promocja i integracja okolicznych Kół Gospodyń Wiejskich, wymiana doświadczeń, dobrych praktyk;</t>
  </si>
  <si>
    <t>Cykl spotkań o charakterze informacyjno-szkoleniowym dla lokalnych liderów społeczności wiejskiej. Spotkania będą miały na celu przekazanie uczestnikom wiedzy nt. kształtowania wspólnej przestrzeni publicznej w ich miejscowościach. Podczas szkoleń słuchacze uzyskają niezbędne informacje od wykładowców współpracujących z uczelniami wyższymi oraz wojewódzkim ODR.</t>
  </si>
  <si>
    <t>MRiRW
Departament Spraw Społecznych i Oświaty Rolniczej</t>
  </si>
  <si>
    <t>00-930 Warszawa, 
ul. Wspólna 30</t>
  </si>
  <si>
    <t>Liderki społeczności wiejskiej w procesach rozwoju lokalnego</t>
  </si>
  <si>
    <t xml:space="preserve">organizacja cyklu 40 szkoleń, w których weźmie udział 800 uczestników. Zakres tematyczny szkoleń obejmuje pakiet dwóch zagadnień:
- aktywności obywatelskiej, która poprzez działalność ekonomiczną i działalność pożytku publicznego służy integracji zawodowej i społecznej osób zagrożonych społeczną marginalizacją, tworzeniu miejsc pracy, świadczeniu usług społecznych użyteczności publicznej (na rzecz interesu ogólnego) oraz rozwojowi lokalnemu ,
- aktywizacji ekonomicznej, szczególnie w kontekście najnowszych instrumentów wprowadzanych przez MRiRW, takich jak ułatwienia sprzedaży żywności przez rolników, działania finansowane w ramach PROW na lata 2014-2020, spółdzielnie  rolników, projekty strategiczne zawarte w SOR takie jak np. „Gospodarstwa opiekuńcze
Usługa będzie realizowana w formie jednodniowych szkoleń, których elementem będzie wizyta w podmiocie ekonomii społecznej funkcjonującym na obszarach wiejskich. </t>
  </si>
  <si>
    <t xml:space="preserve"> „ODPOCZYWAJ NA WSI” 
Promocja turystyki wiejskiej i agroturystyki  </t>
  </si>
  <si>
    <t>Główny cel projektu:
kreowanie wizerunku obszarów wiejskich, jako turystycznego rynku oferującego zróżnicowane i całoroczne atrakcje. 
Cele działań promocyjnych:
1) Wzmocnienie pozytywnego wizerunku turystyki wiejskiej.
2) Budowa konsumenckiej świadomości konkretnych produktów turystycznych w skali kraju/regionu.
3) Promocja oferty/konkretnych produktów turystyki wiejskiej.</t>
  </si>
  <si>
    <t>Liczba stoisk informacyjnych</t>
  </si>
  <si>
    <t>Grupa docelowa – konsument na rynku krajowym (Polacy z dużych i średnich miast oraz metropolii,  niemający kontaktu z obszarami wiejskimi, szukający niestandardowych form na spędzenie wolnego czasu, za przystępną cenę)</t>
  </si>
  <si>
    <t xml:space="preserve">1. Organizacja, wraz z obsługą merytoryczną, stoiska turystyki wiejskiej i agroturystyki pod hasłem „Odpoczywaj na wsi” na 9 imprezach targowych i plenerowych
2. Cykl seminariów w zakresie integrowania sektora turystycznego z potencjałem obszarów wiejskich
3. Konferencja podsumowująca projekt „Odpoczywaj na wsi”
4. Materiały informacyjno-promocyjne
5. Wydawnictwa tematyczne, wizerunkowe oraz mapy
6. Kalendarze na 2018 rok 
7. Inwentaryzacja produktów turystyki wiejskiej na potrzeby przyszłych działań promocyjnych na rynku krajowym i zagranicznym
8. Opracowanie założeń konkursu „Odpoczywaj na wsi”
</t>
  </si>
  <si>
    <t>Liczba imprez targowych 
Liczba imprez plenerowych
Liczba odwiedzających stoisko
Liczba seminariów
Liczba uczestników seminariów
Liczba uczestników konferencji
Nakład wydawnictw
Nakład kalendarzy</t>
  </si>
  <si>
    <t>7
2
180000
9
225
200
38000
3000</t>
  </si>
  <si>
    <t xml:space="preserve">Międzynarodowe Targi Turystyki Wiejskiej i Agroturystyki 
AGROTRAVEL wraz z imprezami towarzyszącymi </t>
  </si>
  <si>
    <t>Poszerzanie świadomości turystów o możliwości spędzania czasu na terenach wiejskich i w obiektach agroturystycznych oraz stworzenie platformy do wymiany myśli, wiedzy i dobrych praktyk z zakresu turystyki wiejskiej i agroturystyki dla wszystkich interesariuszy, uczestników i realizatorów (liderów) działań służących rozwojowi tej gałęzi gospodarki</t>
  </si>
  <si>
    <t xml:space="preserve">1. Międzynarodowy blok konferencyjno-warsztatowy:
2. Wizyta studyjna AGROTRIP
3. Kompleksowa organizacja stoiska Ministerstwa Rolnictwa i Rozwoju i stoiska Kraju Partnerskiego
4. 2 konkursy
</t>
  </si>
  <si>
    <t>Grono krajowych i zagranicznych wystawców, wszyscy zainteresowani rozwojem turystyki wiejskiej i agroturystyki, w tym przede wszystkim przedstawiciele:
- instytucji rządowych i samorządowych z kraju i zagranicy,
- stowarzyszeń i zrzeszeń branży turystycznej, 
-oświaty, nauki, doradztwa rolniczego, 
-lokalnych i regionalnych ośrodków turystycznych, - lokalnych grup działania (LGD),
- Krajowej Sieci Obszarów Wiejskich,
- innych organizacji i instytucji wspierających rozwój turystyki na obszarach wiejskich i agroturystyki,
- przedstawiciele zagraniczni, w tym z instytucji Unii Europejskiej, Europejskiej Federacji Turystyki Wiejskiej – EuroGites oraz organizacji należących do Europejskiej Sieci Obszarów Wiejskich.</t>
  </si>
  <si>
    <t>liczba spotkań tematycznych</t>
  </si>
  <si>
    <t>nie dotyczy</t>
  </si>
  <si>
    <t>I, II, III,V,</t>
  </si>
  <si>
    <t>Olimpiady Wiedzy i Umiejętności dla uczniów szkół ponadgimnazjalnych.</t>
  </si>
  <si>
    <t>Propagowanie szeroko pojętej wiedzy rolniczej, zarówno teoretycznej jak i praktycznej. Ukazanie młodzieży szkół ponadgimnazjalnych zadań stojących przed jednym z najważniejszych działów gospodarki narodowej, jakim jest rolnictwo. Wzbogacenie młodzieży o przygotowanie zawodowe, a jednocześnie pogłębienie wiedzy i umiejętności w celu unowocześnienia i rozwoju polskiego rolnictwa. Rozwijanie zainteresowań uczniów problemami żywienia, upowszechnianie wzorców racjonalnego żywienia i promocja zdrowia. Nawiązanie współpracy pomiędzy szkołami.</t>
  </si>
  <si>
    <t>zorganizowanie olimpiad</t>
  </si>
  <si>
    <t>Uczniowie i nauczyciele szkół ponadgimnazjalnych oraz nauczyciele akademiccy.</t>
  </si>
  <si>
    <t>I,VI</t>
  </si>
  <si>
    <t>Cykl konferencji dla dyrektorów szkół rolniczych prowadzonych przez Ministra Rolnictwa i Rozwoju Wsi oraz dyrektora Krajowego Centrum Edukacji Rolniczej dot. PROW 2014-2020.</t>
  </si>
  <si>
    <t>Przeszkolenie w zakresie:
1) działań Programu Rozwoju Obszarów Wiejskich 2014-2020 celem przekazania informacji do uczniów – potencjalnych beneficjentów Programu,
2) zdobywania kwalifikacji zawodowych przez uczniów szkół,
3) działań: Wsparcie dla działań w zakresie kształcenia zawodowego i nabywania umiejętności oraz wsparcie dla projektów demonstracyjnych i działań informacyjnych,
4) aktywizacji mieszkańców wsi, kreowania miejsc pracy na terenach wiejskich
5) prezentacja projektów realizowanych w ramach PROW 2007-2013 oraz innych funduszy europejskich.</t>
  </si>
  <si>
    <t xml:space="preserve">przeprowadzenie cyklu sześciu  konferencji </t>
  </si>
  <si>
    <t>Bezpośrednio: 45 dyrektorów szkół rolniczych i dyrektor KCER.
Pośrednio: nauczyciele szkół rolniczych i młodzież zamieszkująca obszary miejskie i wiejskie.</t>
  </si>
  <si>
    <t>I, III, VI,</t>
  </si>
  <si>
    <t xml:space="preserve">1, 2, 4, </t>
  </si>
  <si>
    <t>Rozwijanie kompetencji i sieci kontaktów lokalnych grup działania dla zapewnienia prawidłowej realizacji strategii rozwoju lokalnego kierowanego przez społeczność w latach 2014-2020</t>
  </si>
  <si>
    <t xml:space="preserve">Lokalne grupy działania realizujące strategie rozwoju lokalnego kierowanego przez społeczność (LSR) na lata 2014-2020. </t>
  </si>
  <si>
    <t>MRiRW
Departament Rozwoju Obszarów Wiejskich</t>
  </si>
  <si>
    <t>1. Podniesienie kompetencji lokalnych grup działania (LGD) w zakresie wykonywanych przez nie zadań związanych z realizacją strategii rozwoju lokalnego kierowanego przez społeczność (LSR), w szczególności doradztwa na rzecz potencjalnych beneficjentów, prowadzenia oceny operacji oraz monitoringu i ewaluacji.
2. Wsparcie LGD w zakresie poszukiwania zagranicznych partnerów do realizacji projektów współpracy międzynarodowej,
3. Wsparcie organizacji cyklicznych spotkań mających na celu wymianę doświadczeń dotyczących wdrażania instrumentu rozwój lokalny kierowany przez społeczność (RLKS) pomiędzy LGD z Polski i pozostałych państw członkowskich</t>
  </si>
  <si>
    <t>liczba uczestników 2 cykli dwudniowych warsztatów</t>
  </si>
  <si>
    <t>liczba uczestników 1 cyklu jednodniowych warsztatów</t>
  </si>
  <si>
    <t>liczba uczestników 2 jednodniowych szkoleń</t>
  </si>
  <si>
    <t>liczba przedstawicieli LGD korzystających z przelotu i zakwaterowania w związku z udziałem w spotkaniach z potencjalnymi partnerami współpracy</t>
  </si>
  <si>
    <t>liczba uczestników 3 spotkań</t>
  </si>
  <si>
    <t>Wykonanie zabudowy stoiska na Targach BioFach 2016 oraz 2017 w Norymberdze.
Wynajęcie powierzchni wystawienniczej na Targach BioFach 2017 oraz 2018</t>
  </si>
  <si>
    <t>Wzrost liczby osób, zarówno ogółu społeczeństwa jak i potencjalnych beneficjentów, poinformowanych o polityce rozwoju obszarów wiejskich i o możliwościach finansowania. Zwiększenie poziomu wiedzy ogólnej i szczegółowej dotyczącej PROW 2014-2020, w tym zapewnienie informacji dotyczących warunków i trybu przyznawania pomocy.</t>
  </si>
  <si>
    <t>Wykonanie zabudowy stoiska
Wynajęcie powierzchni wystawienniczej na targach</t>
  </si>
  <si>
    <t>Liczba stoisk informacyjno-promocyjnych</t>
  </si>
  <si>
    <t>Producenci, przetwórcy, dystrybutorzy hurtownicy, detaliści, punkty gastronomiczne, beneficjenci, potencjalni beneficjenci, ogół społeczeństwa.</t>
  </si>
  <si>
    <t>MRiRW
Departament Rynków Rolnych</t>
  </si>
  <si>
    <t>Wynajęcie powierzchni wystawienniczej na Targach Natura Food 2016 oraz 2017 w Łodzi.
Wykonanie zabudowy stoiska na Targach Natura Food 2016 oraz 2017.</t>
  </si>
  <si>
    <t xml:space="preserve">Producenci, przetwórcy, dystrybutorzy hurtownicy, detaliści, punkty gastronomiczne, beneficjenci, potencjalni beneficjenci, ogół społeczeństwa.
</t>
  </si>
  <si>
    <t>Wynajęcie powierzchni wystawienniczej na targach Grüne Woche 2016 w Berlinie.
Wykonanie zabudowy stoiska na targach Grüne Woche 2016 w Berlinie.
Wynajęcie powierzchni wystawienniczej na targach Grüne Woche 2017 w Berlinie.
Wykonanie zabudowy stoiska na targach Grüne Woche 2017 w Berlinie. Wynajęcie powierzchni wystawienniczej na targach Grüne Woche 2018 w Berlinie.</t>
  </si>
  <si>
    <t xml:space="preserve">Produkcja i emisja audycji dotyczących efektów realizacji PROW 2007-2013 oraz prezentujących PROW 2014-2020 na antenie regionalnych rozgłośni radiowych. </t>
  </si>
  <si>
    <t>Zwiększenie poziomu wiedzy ogólnej i szczegółowej dotyczącej efektów realizacji PROW 2007-2013 na przykładzie zrealizowanych operacji na obszarze Polski. Ponadto zapewnienie informacji dotyczących warunków i trybu przyznawania pomocy w ramach PROW 2014-2020.
Wzrost liczby osób poinformowanych o polityce rozwoju obszarów wiejskich i o możliwościach finansowania. Możliwość pozyskania nowych beneficjentów.</t>
  </si>
  <si>
    <t>Produkcja i emisja audycji radiowych</t>
  </si>
  <si>
    <t>liczba emisji audycji</t>
  </si>
  <si>
    <t xml:space="preserve">Rolnicy i osoby zainteresowane tematyką rolnictwa i obszarów wiejskich. </t>
  </si>
  <si>
    <t xml:space="preserve">Produkcja i emisja audycji dotyczących efektów realizacji PROW 2007-2013 oraz prezentujących PROW 2014-2020 na antenie ogólnopolskich rozgłośni radiowych. </t>
  </si>
  <si>
    <t>Zwiększenie poziomu wiedzy ogólnej i szczegółowej dotyczącej efektów realizacji PROW 2007-2013 na przykładzie zrealizowanych operacji na obszarze Polski. Ponadto zapewnienie informacji dotyczących warunków i trybu przyznawania pomocy w ramach PROW 2014-2020.
Efekt długofalowy: Wzrost liczby osób poinformowanych o polityce rozwoju obszarów wiejskich i o możliwościach finansowania. Możliwość pozyskania nowych beneficjentów.</t>
  </si>
  <si>
    <t>Produkcja spotów/filmów reklamowych na temat efektów realizacji Programu Rozwoju Obszarów Wiejskich na lata 2007-2013 oraz  Programu Rozwoju Obszarów Wiejskich na lata 2014-2020 przeznaczonych do emisji w telewizji.</t>
  </si>
  <si>
    <t xml:space="preserve">Zwiększenie poziomu wiedzy ogólnej i szczegółowej dotyczącej efektów realizacji PROW 2007-2013 na przykładzie zrealizowanych operacji na obszarze Polski. 
Efekt długofalowy: Wzrost liczby osób poinformowanych o polityce rozwoju obszarów wiejskich i o możliwościach finansowania. Możliwość pozyskania nowych beneficjentów.
</t>
  </si>
  <si>
    <t>Produkcja spotów/filmów reklamowych .</t>
  </si>
  <si>
    <t xml:space="preserve">liczba wyprodukowanych spotów/filmów reklamowych .
</t>
  </si>
  <si>
    <t xml:space="preserve">Rolnicy i osoby zainteresowane tematyką rolnictwa i obszarów wiejskich. 
</t>
  </si>
  <si>
    <t>Kampania informacyjno-edukacyjna polegająca na umieszczeniu wątków na temat PROW na lata 2017-2013 oraz PROW 2014-2020 w audycjach telewizyjnych</t>
  </si>
  <si>
    <t>Zwiększenie poziomu wiedzy ogólnej i szczegółowej dotyczącej efektów realizacji PROW 2007-2013 na przykładzie zrealizowanych operacji na obszarze Polski. Efekt długofalowy - wzrost liczby osób poinformowanych o polityce rozwoju obszarów wiejskich i możliwościach finansowania. Możliwość pozyskania nowych beneficjentów.</t>
  </si>
  <si>
    <t>Operacja zakłada kampanię informacyjno-edukacyjną polegającą na umieszczeniu wątków w audycjach telewizyjnych na temat efektów realizacji PROW na lata 2007-2013 oraz PROW 2014-2020</t>
  </si>
  <si>
    <t>Zamieszczenie wątków w audycji</t>
  </si>
  <si>
    <t>Rolnicy i osoby zainteresowane tematyką rolnictwa i obszarów wiejskich</t>
  </si>
  <si>
    <t>II,III,IV</t>
  </si>
  <si>
    <t>Ministerstwo Rolnictwa i Rozwoju Wsi/Departament Rynków Rolnych</t>
  </si>
  <si>
    <t>Warszawa, ul. Wspólna 30</t>
  </si>
  <si>
    <t>I, V, VI</t>
  </si>
  <si>
    <t xml:space="preserve">Współpraca międzynarodowa w ramach Strategii UE dla regionu Morza Bałtyckiego (SUERMB)  oraz inne działania wspierające na rzecz udziału strony polskiej w SUERMB </t>
  </si>
  <si>
    <t xml:space="preserve">Udział strony polskiej (przedstawicieli MRiRW oraz innych instytucji i organizacji działających na rzecz rolnictwa i obszarów wiejskich) w działaniach podejmowanych w ramach Strategii UE dla regionu Morza Bałtyckiego.
Strategia UE dla regionu Morza Bałtyckiego to kompleksowy projekt makroregionalnej współpracy międzynarodowej, którego celem jest lepsze wykorzystanie potencjału, jakim dysponują kraje UE leżące w basenie Morza Bałtyckiego.
W Planie działania ww. Strategii w ramach Obszaru Tematycznego Biogospodarka (dany Obszar Priorytetowy Rolnictwo) przewidziano miedzy innymi Działanie: Zwiększenie łącznych skutków programów na rzecz rozwoju obszarów wiejskich  (ang. Enhance the combined effects of the rural development programme).
</t>
  </si>
  <si>
    <t>Organizacja spotkania z udziałem gości międzynarodowych poświęconego Strategii UE dla regionu Morza Bałtyckiego
Udział przedstawicieli strony polskiej w spotkaniach dotyczących SUERMB organizowanych przez partnerów z krajów regionu Morza Bałtyckiego</t>
  </si>
  <si>
    <t>Przedstawiciele instytucji i organizacji działających na rzecz rolnictwa i rozwoju obszarów wiejskich (m.in. Ministerstwa Rolnictwa i Rozwoju Wsi, Krajowe Sieci Obszarów Wiejskich) mieszkańcy obszarów wiejskich, rolnicy z Polski i innych krajów regionu Morza Bałtyckiego. W delegacjach zagranicznych wezmą udział przedstawiciele instytucji zaangażowanych w realizację SUERMB (min MRiRW, KSOW, inni partnerzy)</t>
  </si>
  <si>
    <t>MRiRW
Departament Strategii, Analiz i Rozwoju</t>
  </si>
  <si>
    <t>liczba uczestników spotkań międzynarodowych</t>
  </si>
  <si>
    <t xml:space="preserve">Organizacja 2 wyjazdów studyjnych do wybranych krajów UE, dotyczących realizacji PROW 2014 -2020 </t>
  </si>
  <si>
    <t xml:space="preserve">Cel operacji:
- działanie na rzecz tworzenia sieci kontaktów dla doradców i służb wspierających wdrażanie innowacji na obszarach wiejskich (Cel 4 KSOW), oraz 
- doskonalenie  funkcjonowania  17 jednostek doradztwa rolniczego w zakresie: zwiększenia rentowności gospodarstw i podniesienia ich konkurencyjności (Cel 2 KSOW), upowszechniania  rolnictwa ekologicznego, przetwórstwa rolno - spożywczego (cel 5 KSOW), integrowanej ochrony roślin (cel 2 KSOW),
- ułatwianie transferu wiedzy i innowacji w rolnictwie oraz na obszarach wiejskich(Cel 4 KSOW),,
-promowanie innowacyjnych rozwiązań w programach doradczych (Cel 5 KSOW).
Zakładane cele wpisują się w priorytet 1 PROW oraz cel 2, 4 i 5 KSOW, ponieważ działalność jednostek doradztwa rolniczego jest ukierunkowana na podniesienie konkurencyjności rolnictwa i zwiększenie dochodów rodzin rolniczych m.in. poprzez podejmowanie nowych, pozarolniczych działalności.
</t>
  </si>
  <si>
    <t>Organizacja 2 wyjazdów studyjnych</t>
  </si>
  <si>
    <t>Kadra zarządzająca ODR i CDR, przedstawiciele MRiRW oraz innych służb wspierających wdrażanie innowacji w rolnictwie i na obszarach wiejskich</t>
  </si>
  <si>
    <t>Organizacja  seminariów dla kadry zarządzającej instytutów badawczych i jednostek doradztwa rolniczego</t>
  </si>
  <si>
    <t xml:space="preserve">1. Nawiązanie współpracy instytucji doradztwa rolniczego i instytutów badawczych w celu zapewnienia wdrażania innowacyjnych rozwiązań z nauki do praktyki rolniczej (cel 2 PROW)
2.  Przekazanie  informacji o najnowszych wynikach badań rolniczych i innowacjach, zalecanych do upowszechniania (cel 4 KSOW)
3. Zwiększenie zainteresowania instytucji  doradczych i instytutów badawczych wdrażaniem rozwiązań innowacyjnych na rzecz rozwoju obszarów wiejskich (cel 1 KSOW)  </t>
  </si>
  <si>
    <t>Organizacja seminariów</t>
  </si>
  <si>
    <t>liczba seminariów</t>
  </si>
  <si>
    <t xml:space="preserve">Kadra zarządzająca ośrodków doradztwa rolniczego CDR i instytutów badawczych   </t>
  </si>
  <si>
    <t>liczba uczestników seminariów</t>
  </si>
  <si>
    <t xml:space="preserve">Wsparcie i rozwoju idei zagród edukacyjnych w Polsce, jako elementu różnicowania źródeł dochodu mieszkańców wsi oraz zrównoważonego rozwoju obszarów wiejskich i rolnictwa wielofunkcyjnego. 
Zajęcia edukacyjne w gospodarstwach rolnych przynoszą wymierne korzyści dla dwóch sektorów, rolnictwa i szkolnictwa. Szkolnictwo zyskuje urozmaicenie i wzbogacenie procesu kształcenia, programy nauczania zorientowane na praktyczne działanie, ćwiczenia praktyczne z różnych przedmiotów, otwarcie szkoły i alternatywne miejsca edukacji, poznanie wiejskiej kultury.  Dla sektora rolnego istotne jest spotkanie z przyszłymi konsumentami i wzrost zrozumienia dla sytuacji i potrzeb gospodarki wiejskiej. Jest to także odmiana i wzbogacenie codziennego życia rolnika, radość pracy z dziećmi i nauczycielami, twórczy rozwój rodzin rolniczych i dodatkowy dochód. </t>
  </si>
  <si>
    <t>liczba osób uczestniczących w szkoleniu</t>
  </si>
  <si>
    <t xml:space="preserve">Szkolenie dla  koordynatorów Ogólnopolskiej Sieci Zagród Edukacyjnych </t>
  </si>
  <si>
    <t xml:space="preserve">
Zorganizowanie dwudniowego szkolenia dla 16 koordynatorów Sieci</t>
  </si>
  <si>
    <t xml:space="preserve">Bezpośrednio- koordynatorzy Sieci; pośrednio - osoby korzystające z idei zagród edukacyjnych. </t>
  </si>
  <si>
    <t xml:space="preserve">Szkolenia z zakresu pierwszej pomocy dla właścicieli zagród edukacyjnych, członków ich rodzin oraz osób  zainteresowanych zarejestrowaniem swojej zagrody edukacyjnej. </t>
  </si>
  <si>
    <t>Szkolenie to ma na celu przygotowanie właścicieli Zagród Edukacyjnych, na terenie których odbywają się zajęcia szkolne przedszkoli, szkół podstawowych, gimnazjów czy szkół średnich, jak należy reagować, kiedy jest się świadkiem nieszczęśliwego zdarzenia: zasłabnięcia, utraty przytomności, zadławienia, silnego krwawienia, zawały serca, drgawkach, hiper i hipoglikemii. Uczestnicy otrzymają certyfikaty potwierdzające udział w szkoleniu ważny 5 lat oraz konspekty, materiały edukacyjne (plakaty, ulotki), materiały metodyczno-dydaktyczne do prowadzenia zajęć z pierwszej pomocy, pakiet z medykamentami do prowadzenia podstawowych zabiegów ratujących życie.</t>
  </si>
  <si>
    <t>Przeprowadzenie 16 jednodniowych szkoleń z zakresu pierwszej pomocy</t>
  </si>
  <si>
    <t xml:space="preserve">Właściciele Zagród Edukacyjnych, zarejestrowanych w Ogólnopolskiej Sieci Zagród Edukacyjnych oraz członkowie ich rodzin, jak również dla osoby, które są zainteresowane zarejestrowaniem swojej Zagrody Edukacyjnej w Sieci. </t>
  </si>
  <si>
    <t>Departament Strategii, Analiz i Rozwoju</t>
  </si>
  <si>
    <t>Organizacja międzynarodowej konferencji pn.” Innowacje  i transfer wiedzy przyszłością rozwoju rolnictwa i obszarów wiejskich”</t>
  </si>
  <si>
    <t xml:space="preserve">Promocja innowacyjnych rozwiązań w sektorze rolno- spożywczym i na obszarach wiejskich oraz transfer wiedzy z nauki do praktyki.
Aktywizacja współpracy i tworzenia sieci kontaktów pomiędzy nauką, doradztwem i praktyką dzięki prezentacji dobrych praktyk w tym zakresie.
Powyższe cele bezpośrednio wpisują się w Priorytet 1 jak też cel przekrojowy dotyczący innowacji PROW 2014-2020 oraz cel KSOW dotyczący wspierania innowacji w rolnictwie, produkcji żywności, leśnictwie i na obszarach wiejskich.
</t>
  </si>
  <si>
    <t>Zorganizowanie i przeprowadzenie międzynarodowej konferencji</t>
  </si>
  <si>
    <t xml:space="preserve">Instytuty nadzorowane przez Ministra Rolnictwa i Rozwoju Wsi.
Odbiorcami operacji są natomiast przedstawiciele doradztwa, jednostek naukowo-badawczych, agencji rolnych, uczelni, przedsiębiorców, organizacji rolniczych, samorządów terytorialnych, inne instytucje oraz podmioty zajmujące się wspieraniem rolnictwa i rozwojem obszarów wiejskich.
</t>
  </si>
  <si>
    <t xml:space="preserve">Organizacja cyklu wizyt doradców rolniczych w instytutach naukowo-badawczych  </t>
  </si>
  <si>
    <t>Upowszechnianie wiedzy na temat innowacyjnych rozwiązań w sektorze rolno- spożywczym i na obszarach wiejskich , co bezpośrednio wpisuje się w Priorytet 1 jak też cel przekrojowy dotyczący innowacji PROW 2014-2020 oraz cel KSOW dotyczący wspierania innowacji w rolnictwie, produkcji żywności, leśnictwie i na obszarach wiejskich.</t>
  </si>
  <si>
    <t>Zorganizowanie 6 dwudniowych wizyt/spotkań</t>
  </si>
  <si>
    <t>64782,94 (rozliczone w 2016)</t>
  </si>
  <si>
    <t>54217,06 (44217,06+10000)</t>
  </si>
  <si>
    <t xml:space="preserve">Organizacja spotkań informacyjnych dla kadry kierowniczej instytutów naukowo-badawczych podległych Ministrowi Rolnictwa i Rozwoju Wsi </t>
  </si>
  <si>
    <t xml:space="preserve">1.  Wymiana wiedzy oraz  doświadczeń na temat innowacyjnych rozwiązań w sektorze rolno- spożywczym  na obszarach wiejskich na rzecz praktyki rolniczej, co bezpośrednio wpisuje się w Priorytet 1 jak też cel przekrojowy dotyczący innowacji PROW 2014-2020 oraz cel KSOW dotyczący wspierania innowacji w rolnictwie, produkcji żywności, leśnictwie i na obszarach wiejskich.  
2. Zwiększenie poziomu wiedzy dotyczącej potrzeb obecnej i przyszłej WPR i możliwości wykorzystania potencjału instytutów w tym zakresie
3. Wzrost zainteresowania instytutów uczestnictwem w SIR i innych instrumentach PROW 2014 -2020 , </t>
  </si>
  <si>
    <t>2610,0 (rozliczone w 2016)</t>
  </si>
  <si>
    <t xml:space="preserve">Opracowanie publikacji pt. „Informator o instytutach naukowo badawczych nadzorowanych przez Ministra Rolnictwa i Rozwoju Wsi” </t>
  </si>
  <si>
    <t>Upowszechnianie wiedzy na temat innowacyjnych rozwiązań w sektorze rolno- spożywczym i na obszarach wiejskich na rzecz praktyki rolniczej, co bezpośrednio wpisuje się w Priorytet 1 jak też cel przekrojowy dotyczący innowacji PROW 2014-2020 oraz cel KSOW dotyczący wspierania innowacji w rolnictwie, produkcji żywności, leśnictwie i na obszarach wiejskich.</t>
  </si>
  <si>
    <t>Opracowanie, druk i dystrybucja publikacji</t>
  </si>
  <si>
    <t xml:space="preserve">Rolnicy, doradcy rolniczy, pracownicy instytutów badawczych,  MRiRW i innych instytucji zajmujących się wspieraniem rozwoju obszarów wiejskich, przedsiębiorcy  sektora rolno-spożywczego oraz  inne podmioty zainteresowane wdrażaniem innowacji w rolnictwie i na obszarach wiejskich. </t>
  </si>
  <si>
    <t>15129 (rozliczone w 2016)</t>
  </si>
  <si>
    <t>Publikacja prezentująca przykłady najlepszych innowacji wypracowanych przez instytuty naukowo-badawcze</t>
  </si>
  <si>
    <t xml:space="preserve">Rolnicy, podmioty doradcze, jednostki naukowe, przedsiębiorcy sektora rolno-spożywczego  i inne podmioty zainteresowane wdrażaniem innowacji w rolnictwie i na obszarach wiejskich.  </t>
  </si>
  <si>
    <t>Dobre Praktyki w  ramach Działania rolno-środowiskowo-klimatycznego i działania Rolnictwo Ekologiczne</t>
  </si>
  <si>
    <t>Wzrost wiedzy w zakresie realizacji Działania rolno-środowiskowo-klimatycznego i działania Rolnictwo ekologiczne w ramach PROW 2014-2020. Wzrośnie również świadomość znaczenia ww. w kontekście znaczenia ochrony bioróżnorodności oraz świadomość marki jaką jest PROW.</t>
  </si>
  <si>
    <t>Organizacja wyjazdu studyjnego</t>
  </si>
  <si>
    <t>Grupa ok. 35 osób reprezentujących podmioty w różny sposób zaangażowane w realizację Działania rolno-środowiskowo-klimatycznego i działania Rolnictwo Ekologiczne w ramach PROW 2014-2020.</t>
  </si>
  <si>
    <t>MRiRW
Departament Płatności Bezpośrednich</t>
  </si>
  <si>
    <t>Seminarium dotyczące realizacji działania "Zalesianie i tworzenie terenów zalesionych"</t>
  </si>
  <si>
    <t>Umożliwienie omówienia i wymiany doświadczeń wyniesionych z procesu wdrażania działania „Inwestycje w rozwój obszarów leśnych i poprawę żywotności lasów” PROW 2014-2020. Operacja realizowana będzie w formie seminarium połączonym z wyjazdem studyjnym, którego celem będzie pokazanie w terenie efektów wdrażania działań leśnych. Przygotowane materiały szkoleniowe dzięki logotypom MRiRW, PROW,  KSOW, UE będą zwracały uwagę na możliwości korzystania z finansowego wsparcia z Europejskiego Funduszu Rolnego na rzecz Rozwoju Obszarów Wiejskich oraz wspomogą realizację celów określonych w WPR (informowanie i promowanie działań obszarowych wdrażanych w ramach PROW 2014-2020).</t>
  </si>
  <si>
    <t xml:space="preserve">Organizacja i przeprowadzenie seminarium </t>
  </si>
  <si>
    <t xml:space="preserve">liczba uczestników seminarium
</t>
  </si>
  <si>
    <t>Osoby reprezentujące podmioty w różny sposób zaangażowane w realizację działań leśnych PROW</t>
  </si>
  <si>
    <t>Seminarium wraz z wyjazdem studyjnym dotyczące realizacji działań leśnych w PROW   2017</t>
  </si>
  <si>
    <t>Organizacja i przeprowadzenie seminarium oraz wyjazdu studyjnego</t>
  </si>
  <si>
    <t xml:space="preserve">liczba uczestników 
</t>
  </si>
  <si>
    <t>Zorganizowanie i przeprowadzenie V edycji Ogólnopolskiego konkursu dla szkół gastronomicznych na przepisy wykorzystujące produkty uczestniczące w systemie Chronionych Nazw Pochodzenia, Chronionych Oznaczeń Geograficznych oraz Gwarantowanych Tradycyjnych Specjalności.</t>
  </si>
  <si>
    <t>Promocja znaku PROW 2014-2020, wzrost liczby producentów zainteresowanych skorzystaniem ze wsparcia w ramach PROW 2014-2020.</t>
  </si>
  <si>
    <t xml:space="preserve">Konkurs </t>
  </si>
  <si>
    <t xml:space="preserve">liczba uczestników konkursu
</t>
  </si>
  <si>
    <t>Ogół społeczeństwa, uczniowie ponadgimnazjalnych szkół gastronomicznych.</t>
  </si>
  <si>
    <t xml:space="preserve">Organizacja XL oraz XLI Ogólnopolskiego Konkursu Jakości Prac Scaleniowych promującego doświadczenia i najlepsze stosowane praktyki </t>
  </si>
  <si>
    <t>Podniesienie świadomości osób uczestniczących w procesie scalania gruntów może skutkować większą otwartością i zgodą na przekształcanie gruntów, tworząc tym samym możliwość dalszego zrównoważonego rozwoju obszarów wiejskich. Scalenia gruntów są projektami dającymi podstawę do poprawy warunków gospodarowania. Proces scalenia gruntów pozwala na kształtowanie przestrzeni poprzez odpowiedni podział na odpowiednie kompleksy powodujące poprawę rozłogu działek oraz zmniejszenie ich ilości. W procesie scalenia można wydzielić grunty przeznaczone na różnego rodzaju zadań publicznych. Zgodnie z ustawą o scalaniu i wymianie gruntów wszczęcie postępowania scaleniowego następuje na wniosek mieszkańców wsi. Ważnym celem jest zbudowanie świadomości mieszkańców, że dalszy rozwój wsi zależy także od ich indywidualnych decyzji.</t>
  </si>
  <si>
    <t>Pracownicy wojewódzkich biur geodezji</t>
  </si>
  <si>
    <t>MRiRW
Departament Gospodarki Ziemią</t>
  </si>
  <si>
    <t>Kampania informacyjno-edukacyjna polegająca na umieszczeniu wątków na temat PROW na lata 2007-2013 oraz PROW 2014-2020 w audycjach telewizyjnych pt. : "To się opłaca".</t>
  </si>
  <si>
    <t>zamieszczenie wątków w audycji</t>
  </si>
  <si>
    <t xml:space="preserve">ITB 2017 w BERLINIE  </t>
  </si>
  <si>
    <t>Celem projektu „ITB 2017 w BERLINIE” jest kreowanie pozytywnego wizerunku turystyki na obszarach wiejskich wśród turystów zagranicznych</t>
  </si>
  <si>
    <t xml:space="preserve">organizacja stoiska "Odpoczywaj na wsi" podczas Międzynarodowych Targów Turystycznych ITB w Berlinie </t>
  </si>
  <si>
    <t>Mieszkańcy rynku niemieckiego oraz odwiedzający polskie stoisko narodowe podczas Międzynarodowych Targów Turystycznych ITB 2017</t>
  </si>
  <si>
    <t>Organizacja spotkań informacyjnych dla kadry zarządzającej jednostkami doradztwa rolniczego</t>
  </si>
  <si>
    <t>Podniesienie jakości realizacji Programu oraz ułatwianie transferu wiedzy i innowacji w rolnictwie oraz na obszarach wiejskich.</t>
  </si>
  <si>
    <t xml:space="preserve">spotkania informacyjne </t>
  </si>
  <si>
    <t>Potencjalni beneficjenci: kadra zarządzająca i doradcy rolniczy a w szczególności: ośrodki doradztwa rolniczego, Centrum Doradztwa Rolniczego.</t>
  </si>
  <si>
    <t>II, III i IV</t>
  </si>
  <si>
    <t>Organizacja konferencji w 2017 r. dotyczących transferu wiedzy w kontekście zadań doradztwa rolniczego</t>
  </si>
  <si>
    <t>Podniesienie jakości realizacji Programu oraz promowanie innowacji w rolnictwie, produkcji żywności oraz na obszarach wiejskich.</t>
  </si>
  <si>
    <t>Potencjalni beneficjenci: przedstawiciele podmiotów zaangażowanych we wdrażanie działań doradczo-szkoleniowych i innowacyjnych PROW 2014-2020, a w szczególności: ośrodki doradztwa rolniczego, Centrum Doradztwa Rolniczego, instytuty badawcze, uczelnie rolnicze, ARiMR, MRiRW, prywatne podmioty doradcze.</t>
  </si>
  <si>
    <t>Racjonalna i zasobooszczędna gospodarka zasobami w rolnictwie i na obszarach wiejskich</t>
  </si>
  <si>
    <t>Wzrost świadomości rolników i doradców rolnych z zakresu efektywnego i zasobooszczędnego gospodarowania zasobami w rolnictwie i na obszarach wiejskich</t>
  </si>
  <si>
    <t>publikacja
nakład publikacji</t>
  </si>
  <si>
    <t xml:space="preserve">2
2x7000 </t>
  </si>
  <si>
    <t>Rolnicy i mieszkańcy wsi</t>
  </si>
  <si>
    <t>Fundacja na rzecz Rozwoju Polskiego Rolnictwa</t>
  </si>
  <si>
    <t>ul. Gombrowicza 19
01-682 Warszawa</t>
  </si>
  <si>
    <t>Ogólnopolska Kampania medialna na rzecz Krótkich Łańcuchów Dostaw Żywności</t>
  </si>
  <si>
    <t>Propagowanie korzyści dla małych producentów żywności oraz dla konsumentów wynikające z organizowania i uczestniczenia w systemach krótkich łańcuchów dostaw żywności opartych na sprzedaży bezpośredniej.</t>
  </si>
  <si>
    <t>ekspertyza, film</t>
  </si>
  <si>
    <t>ekspertyza
film
liczba emisji</t>
  </si>
  <si>
    <t>6
5
80</t>
  </si>
  <si>
    <t>Mieszkańcy wsi, miast, potencjalni organizatorzy systemów KŁŻ, interesariusze systemów żywieniowych w Polsce.</t>
  </si>
  <si>
    <t>FUNDACJA PARTNERSTWO DLA ŚRODOWISKA</t>
  </si>
  <si>
    <t>Plac Matejki 5 m.6
31-157 Kraków</t>
  </si>
  <si>
    <t>Współpraca instytucjonalna dla optymalnego wdrożenia Dyrektywy Azotanowej</t>
  </si>
  <si>
    <t>Upowszechnienie wiedzy na temat wymagań DA stawianych państwom członkowskim oraz działań realizowanych w ramach programów działań na OSN, ze szczególnym uwzględnieniem dobrych praktyk rolniczych służących zarówno optymalizacji produkcji rolnej, jak i ochronie wód.</t>
  </si>
  <si>
    <t>konferencja, wyjazd studyjny, warsztaty</t>
  </si>
  <si>
    <t>konferencja
liczba uczestników  
wyjazd studyjny
liczba uczestników
warsztaty
liczba uczestników</t>
  </si>
  <si>
    <t>1
45
1
45
1
45</t>
  </si>
  <si>
    <t xml:space="preserve">osoby bezpośrednio zainteresowane i zaangażowane w problem wdrażania dyrektywy azotanowej w Regionie Wodnym Środkowej Wisły. </t>
  </si>
  <si>
    <t>Regionalny Zarząd Gospodarki Wodnej w Warszawie</t>
  </si>
  <si>
    <t>ul. Zarzecze 13B
03-194 Warszawa</t>
  </si>
  <si>
    <t>Upowszechnianie wiedzy w zakresie systemów jakości żywności</t>
  </si>
  <si>
    <t>Przekazanie i upowszechnienie informacji o korzyściach płynących z prowadzenia gospodarstwa metodami ekologicznymi oraz upowszechnienie wiedzy nt. możliwości przetwarzania surowców ekologicznych na poziomie gospodarstwa.</t>
  </si>
  <si>
    <t>konferencja
liczba uczestników
konkurs
liczba uczestników
liczba laureatów</t>
  </si>
  <si>
    <t>1
150
1
32
8</t>
  </si>
  <si>
    <t>rolnicy ekologiczni, doradcy, przetwórcy ekologiczni przedstawiciele instytucji pracujących na rzecz rolnictwa, naukowcy.</t>
  </si>
  <si>
    <t>Centrum Doradztwa Rolniczego w Brwinowie Oddział w Radomiu</t>
  </si>
  <si>
    <t>ul. Chorzowska 16/18
26-600 Radom</t>
  </si>
  <si>
    <t>Z pola do garnka – współpraca rolników ekologicznych w skracaniu łańcucha dostaw</t>
  </si>
  <si>
    <t>Dostarczenie i upowszechnianie wiedzy w zakresie tworzenia krótkich łańcuchów dostaw.</t>
  </si>
  <si>
    <t>seminarium, wyjazd studyjny, publikacja pokonferencyjna w formie elektronicznej</t>
  </si>
  <si>
    <t xml:space="preserve">liczba seminariów
liczba uczestników
liczba wyjazdów studyjnych
liczba uczestników
liczba publikacji </t>
  </si>
  <si>
    <t>1
70
4
192
1</t>
  </si>
  <si>
    <t xml:space="preserve">Rolnicy ekologiczni i w trakcie konwersji.
Młodzi rolnicy.
Doradcy rolniczy ds.. Rolnictwa ekologicznego i przedsiębiorczości.
Przedstawiciele Lokalnych Grup Działania.
</t>
  </si>
  <si>
    <t>ul. Pszczelińska 99
05-840 Brwinów</t>
  </si>
  <si>
    <t>Przywróćmy Wisłę mieszkańcom obszarów wiejskich</t>
  </si>
  <si>
    <t>Promocja dobrych praktyk rozwoju zrównoważonego obszarów wiejskich z wykorzystaniem walorów przyrodniczych, krajobrazowych i turystycznych rzeki Wisły.</t>
  </si>
  <si>
    <t xml:space="preserve">szkolenie, wyjazd studyjny, konferencja, publikacja pokonferencyjna, film, </t>
  </si>
  <si>
    <t xml:space="preserve">liczba szkoleń
liczba uczestników
liczba wyjazdów studyjnych
liczba uczestników
Liczba konferencji
liczba uczestników
liczba publikacji
nakład publikacji
liczba filmów
liczba emisji
</t>
  </si>
  <si>
    <t>4 dwudniowe
60
4 trzydniowe
60
1
70
1
6000 egz.
1
20</t>
  </si>
  <si>
    <t>Mieszkańcy obszarów wiejskich, przedstawiciele: samorządowców, członkowie Lokalnej Grupy Działania, Izb Rolniczych, Stowarzyszeń Sołtysów przedsiębiorców.</t>
  </si>
  <si>
    <t>ul. Rębowska 52m. 2,3,4
09-450 Wyszogród</t>
  </si>
  <si>
    <t xml:space="preserve">Działania informacyjno-promocyjne dot. zawodu rzeźnika </t>
  </si>
  <si>
    <t>Zachęcenie młodzieży do kształcenia się w kierunku rzeźnictwa.</t>
  </si>
  <si>
    <t>broszura, spot reklamowy, film</t>
  </si>
  <si>
    <t xml:space="preserve">liczba broszur
nakład broszury
spot i film reklamowy
liczba emisji </t>
  </si>
  <si>
    <t xml:space="preserve">1
8000 egz.
1
15
</t>
  </si>
  <si>
    <t>Młodzież szkolna</t>
  </si>
  <si>
    <t>Stowarzyszenie Rzeźników i Wędliniarzy RP</t>
  </si>
  <si>
    <t>ul. Miodowa 14
00-246 Warszawa</t>
  </si>
  <si>
    <t>„Rola zasobów lokalnych w rozwoju wsi – dwie publikacje naukowe”</t>
  </si>
  <si>
    <t>Szczegółowa diagnoza roli zasobów lokalnych w rozwoju wsi wraz z oceną możliwości ich wykorzystania społeczno-gospodarczego oraz wykorzystania w zintegrowanych terytorialnie działaniach strategicznych.</t>
  </si>
  <si>
    <t>Publikacja
nakład publikacji</t>
  </si>
  <si>
    <t>1 (2 tomy)
2x250 egz.</t>
  </si>
  <si>
    <t>Badacze, planiści regionalni, przedstawiciele administracji publicznej i samorządowej, studenci, reprezentanci mass mediów.</t>
  </si>
  <si>
    <t>Instytut Geografii i Przestrzennego Zagospodarowania im. Stanisława Leszczyckiego Polskiej Akademii Nauk</t>
  </si>
  <si>
    <t>ul. Twarda 51/55
00-818 Warszawa</t>
  </si>
  <si>
    <t>„Wyjazd studyjny do Portugalii w celu wymiany wiedzy z zakresu klęsk żywiołowych ze szczególnym uwzględnieniem suszy”</t>
  </si>
  <si>
    <t>Wymiana informacji o planowanych przykładach dobrych projektów zrealizowanych w ramach funduszy europejskich w Portugalii, wykorzystanie doświadczenia portugalskich rolników z uwzględnieniem warunków i możliwości polskiego rolnictwa.</t>
  </si>
  <si>
    <t>wyjazd studyjny
liczba uczestników</t>
  </si>
  <si>
    <t>1
35</t>
  </si>
  <si>
    <t>Mieszkańcy obszarów wiejskich, rolnicy-liderzy, przedstawiciele środowiska rolniczego działający w strukturach wojewódzkich izb rolniczych, pracownicy izb rolniczych.</t>
  </si>
  <si>
    <t>KRAJOWA RADA IZB ROLNICZYCH</t>
  </si>
  <si>
    <t>ul. Żurawia 24 m. 15
00-515 Warszawa</t>
  </si>
  <si>
    <t>„Reforma Wspólnej Polityki Rolnej po 2020 roku”</t>
  </si>
  <si>
    <t>Przekazanie uczestnikom informacji na temat ewolucji WPR, obecnego funkcjonowania WPR, jaką rolę odegrały w dotychczasowym rolnictwie, jakie korzyści przyniosła i przynosi rolnikom, jak również obszarom wiejskim, jaką rolę spełnia w ich rozwoju.</t>
  </si>
  <si>
    <t>konferencje
liczba uczestników</t>
  </si>
  <si>
    <t>4
400-480</t>
  </si>
  <si>
    <t>Mieszkańcy obszarów wiejskich, przedstawiciele izb rolniczych, samorządów i branżowych związków rolniczych</t>
  </si>
  <si>
    <t>Cykl seminariów: „Promocja jakości życia na obszarach wiejskich oraz rozwój lokalny z uwzględnieniem potencjału ekonomicznego, społecznego i środowiskowego danego obszaru – przykłady dobrych praktyk”.</t>
  </si>
  <si>
    <t>Podniesienie wiedzy i umiejętności pracowników LGD ze szczególnym uwzględnieniem wymiany doświadczeń.</t>
  </si>
  <si>
    <t>seminarium
liczba uczestników</t>
  </si>
  <si>
    <t>4
338</t>
  </si>
  <si>
    <t>Przedstawiciele lokalnych grup działania i urzędów marszałkowskich.</t>
  </si>
  <si>
    <t>Polska Sieć LGD – Federacja Regionalnych Sieci LGD</t>
  </si>
  <si>
    <t xml:space="preserve">ul. Dąbrowskiego 6
78-600 Wałcz
</t>
  </si>
  <si>
    <t>Wyjazd studyjny - Od bacówki do fabryki, dobre praktyki.</t>
  </si>
  <si>
    <t>Umożliwienie i ułatwienie wymiany wiedzy oraz doświadczenia pomiędzy uczestnikami z pięciu województw. Efektywniejsze wprowadzenie produktów żywnościowych pochodzenia owczego i koziego oraz zwiększenie udziału zainteresowanych stron we wdrażaniu inicjatyw i  innowacji na rzecz rozwoju obszarów wiejskich.</t>
  </si>
  <si>
    <t>1
40</t>
  </si>
  <si>
    <t>specjaliści/doradcy z ODR, pracownicy naukowi związani z branżą małych przeżuwaczy, pracownicy naukowi z Instytutu Zootechniki, pracownicy regionalnych związków hodowców owiec, hodowcy owiec.</t>
  </si>
  <si>
    <t xml:space="preserve"> Minikowo 1
89-122 Minikowo 
</t>
  </si>
  <si>
    <t>Rolniczy Handel Detaliczny ważnym elementem zrównoważonego rozwoju obszarów wiejskich.</t>
  </si>
  <si>
    <t>Organizacja krótkiego łańcucha dostaw żywności w oparciu o rolniczy handel detaliczny.</t>
  </si>
  <si>
    <t>konferencja,  audycja</t>
  </si>
  <si>
    <t>konferencja
liczba uczestników
audycja telewizyjna-debata
liczba emisji
audycja
liczba emisji
audycja telewizyjna- felieton
liczba emisji</t>
  </si>
  <si>
    <t>4
240
1
8
1
48
1
96</t>
  </si>
  <si>
    <t>Rolnicy, doradcy rolniczy</t>
  </si>
  <si>
    <t xml:space="preserve">Minikowo 1
89-122 Minikowo 
 </t>
  </si>
  <si>
    <t>Akademia Umiejętności Animatora LGD</t>
  </si>
  <si>
    <t>Podniesienie kompetencji LGD w zakresie animacji lokalnej poprzez przygotowanie animatorów do inicjowania ciekawych zdarzeń we własnym środowisku lokalnym.</t>
  </si>
  <si>
    <t>warsztaty dla trenerów, warsztaty dla animatorów, wyjazd studyjny</t>
  </si>
  <si>
    <t>warsztaty dla trenerów
liczba uczestników
warsztaty dla animatorów
liczba uczestników
wyjazd studyjny
liczba uczestników</t>
  </si>
  <si>
    <t>1
8
4
60
4
60</t>
  </si>
  <si>
    <t>Lokalne Grupy Działania
Mieszkańcy obszarów wiejskich</t>
  </si>
  <si>
    <t>Forum Aktywizacji Obszarów Wiejskich</t>
  </si>
  <si>
    <t>ul. Smolna 34 m.7
00-375 Warszawa</t>
  </si>
  <si>
    <t>Międzynarodowe warsztaty na temat ubóstwa i wykluczenia na wsi.</t>
  </si>
  <si>
    <t>Zebranie doświadczeń w zakresie głównych problemów wykluczenia społecznego i ubóstwa na wsi oraz zgromadzenie skutecznych pomysłów i inicjatyw służących rozwiązywaniu tych problemów.</t>
  </si>
  <si>
    <t xml:space="preserve">warsztaty, konferencja międzynarodowa(wizyta studyjna), </t>
  </si>
  <si>
    <t>warsztaty
liczba uczestników
międzynarodowa konferencja (wizyta studyjna) 
liczba uczestników</t>
  </si>
  <si>
    <t>1
50
1
50</t>
  </si>
  <si>
    <t>Liderzy lokalnych i centralnych organizacji pozarządowych zajmujący się rozwiązywaniem problemów mieszkańców obszarów wiejskich.</t>
  </si>
  <si>
    <t>Zwiększenie efektywności doradztwa we wspieraniu innowacyjności w rolnictwie</t>
  </si>
  <si>
    <t>Przeprowadzenie badań obejmujących wszystkich najistotniejszych interesariuszy procesu doradztwa.</t>
  </si>
  <si>
    <t>badanie, konferencja</t>
  </si>
  <si>
    <t>badanie
konferencja 
liczba uczestników</t>
  </si>
  <si>
    <t>1
1
50</t>
  </si>
  <si>
    <t>MRiRW, dyrektorzy WODR, Przedstawiciele KRIR, instytuty rolnicze, akredytowane podmioty doradcze, ARiMR, izby rolnicze, uniwersytety, instytuty naukowe, prywatni doradcy, firmy sprzedające środki do produkcji rolnej państwowe jednostki doradztwa rolniczego.</t>
  </si>
  <si>
    <t>CENTRUM DORADZTWA ROLNICZEGO W BRWINOWIE ODDZIAŁ W POZNANIU</t>
  </si>
  <si>
    <t>Winogrady 63
69-659 Poznań</t>
  </si>
  <si>
    <t>Zespół ekspertów na rzecz wymogów ochrony środowiska i zmian klimatu</t>
  </si>
  <si>
    <t xml:space="preserve">Integracja środowiska ekspertów w tym naukowców dla uzyskania wspólnego stanowiska i konkretnych rozwiązań , które odpowiedzą na aktualne problemy rolnictwa związane z ochroną środowiska i klimatu. </t>
  </si>
  <si>
    <t>publikacja, spotkanie</t>
  </si>
  <si>
    <t>Publikacja
nakład publikacji
spotkanie
liczba uczestników</t>
  </si>
  <si>
    <t>4
200+200+200+200
4
30+30+30+30</t>
  </si>
  <si>
    <t>Pracownicy naukowi jednostek badawczych</t>
  </si>
  <si>
    <t>INSTYTUT ZOOTECHNIKI – PAŃSTWOWY INSTYTUT BADAWCZY</t>
  </si>
  <si>
    <t>ul. Sarego 2
31-047 Kraków</t>
  </si>
  <si>
    <t>Publikacja: Ciągłość i zmiana – człowiek, wieś, rolnictwo….</t>
  </si>
  <si>
    <t>Zwiększenie udziału podmiotów kreujących rozwój obszarów wiejskich i współrealizujących działania PROW 2014-2020 w procesie promocji życia na wsi oraz podniesienie jakości realizacji PROW 2014-2020 poprzez wskazanie możliwości jakie daje mieszkańcom wsi ten program.</t>
  </si>
  <si>
    <t>publikacja w formie książki i w wersji elektronicznej</t>
  </si>
  <si>
    <t>publikacja w formie książki
nakład  
publikacja w wersji elektronicznej
liczba odbiorców</t>
  </si>
  <si>
    <t xml:space="preserve">1
500 egz.
1
2000 </t>
  </si>
  <si>
    <t>Ośrodki doradztwa rolniczego, urzędy marszałkowskie, szkoły rolnicze, lokalne grupy działania, związki rolnicze, fundacje i stowarzyszenia działające na rzecz rozwoju obszarów wiejskich, instytucje kultury.</t>
  </si>
  <si>
    <t>Instytut Rozwoju Wsi i Rolnictwa Polskiej Akademii Nauk</t>
  </si>
  <si>
    <t xml:space="preserve"> Nowy Świat 72
00-330 Warszawa</t>
  </si>
  <si>
    <t>Wizyta studyjna „Drugie domy jako możliwość podniesienia dochodów i zatrudnienia na wsi”</t>
  </si>
  <si>
    <t>Nadrzędnym celem operacji jest wzrost wiedzy i świadomości wśród jej uczestników w zakresie znaczenia, potencjału i roli jaką może odegrać zjawisko drugich domów na słabiej rozwiniętych gospodarczo obszarach wiejskich kraju w rozwoju lokalnej przedsiębiorczości, podnoszenia i/lub dywersyfikacji dochodów oraz tworzenia nowych miejsc pracy na wsi (szczególnie wśród osób młodych – krytycznym zasobie w kontekście utrzymania żywotności wsi peryferyjnych).</t>
  </si>
  <si>
    <t xml:space="preserve">
wyjazd studyjny
publikacja
artykuły</t>
  </si>
  <si>
    <t xml:space="preserve">
wyjazd studyjny
liczba uczestników wyjazdu
publikacja (wersja elektroniczna)
artykuł (wersja elektroniczna i papierowa)</t>
  </si>
  <si>
    <t>1
20
1
2</t>
  </si>
  <si>
    <t>osoby reprezentujące środowiska: naukowe, administracji lokalnej organizacji pozarządowych, z przedstawicielami stowarzyszeń i LGD, których działania koncentrują się na wspieraniu inicjatyw przedsiębiorczych na wsi, rozwijaniu działalności pozarolniczej, rozwoju wielofunkcyjnym wsi, czy podnoszeniu poziomu zatrudnienia na wsi.</t>
  </si>
  <si>
    <t>Nowy Świat 72
00-330 Warszawa</t>
  </si>
  <si>
    <t>Gospodarstwa opiekuńcze – rozwijanie usług społecznych na obszarach wiejskich</t>
  </si>
  <si>
    <t>Wymiana wiedzy oraz nawiązanie współpracy pomiędzy aktorami istotnymi z punktu widzenia rozwoju gospodarstw opiekuńczych, dzięki której możliwy będzie ich rozwój w Polsce.
Cele szczegółowe:
1. zorganizowanie 16 seminariów wojewódzkich, w których weźmie udział 480 przedstawicieli podmiotów będących istotnymi aktorami w procesie rozwoju gospodarstw opiekuńczych, m.in. przedstawiciele instytucji samorządowych, administracji państwowej oraz doradztwa rolniczego,
2. przeprowadzenie badania społecznego pozwalającego pozyskać wiedzę od istotnych aktorów w procesie rozwoju gospodarstw opiekuńczych w Polsce,
3. opracowanie publikacji prezentującej efekty wymiany wiedzy pomiędzy aktorami istotnymi z punktu widzenia rozwoju gospodarstw opiekuńczych w Polsce
4. promocja efektów realizacji projektu poprzez rozpowszechnianie opracowanej publikacji.</t>
  </si>
  <si>
    <t xml:space="preserve">seminarium
badanie społeczne
publikacja
</t>
  </si>
  <si>
    <t xml:space="preserve">
seminarium
liczba uczestników seminariów
badanie społeczne
publikacja elektroniczna (PDF)
liczba odbiorców wiadomości e-mail z linkiem do publikacji
</t>
  </si>
  <si>
    <t>16
480
1
1
480</t>
  </si>
  <si>
    <t xml:space="preserve">Przedstawiciele podmiotów z terenu wszystkich 16 województw, którzy są kluczowymi aktorami z punktu widzenia wdrożenia koncepcji rozwoju gospodarstw opiekuńczych w Polsce:
1. przedstawiciele władz państwowych i administracji państwowej (przedstawiciele Ministerstw – w szczególności Ministerstwa Rolnictwa i Rozwoju Wsi, Ministerstwa Rodziny, Pracy i Polityki Społecznej, Ministerstwa Zdrowia, przedstawiciele Urzędów Wojewódzkich, przedstawiciele innych instytucji centralnych, np. KRUS).
2. przedstawiciele władz samorządowych, administracji samorządowej, jednostek samorządu terytorialnego,
3. przedstawiciele jednostek systemu pomocy społecznej,
4. inne osoby zaangażowane w rozwój obszarów wiejskich, np. pracownicy Ośrodków Doradztwa Rolniczego,
5. przedstawiciele izb rolniczych,
6. rolnicy,
7. mieszkańcy obszarów wiejskich,
8. przedstawiciele organizacji pozarządowych działających na rzecz rozwoju obszarów wiejskich lub/i rozwoju usług społecznych (w tym w szczególności usług z zakresu pomocy społecznej oraz przedstawiciele LGD). </t>
  </si>
  <si>
    <t>ul. Meiselsa 1
31-063 Kraków</t>
  </si>
  <si>
    <t>„Sieci współpracy w turystyce wiejskiej – stan obecny i nowe wyzwania”</t>
  </si>
  <si>
    <t xml:space="preserve">Potrzeba realizacji operacji:
• podejmowanie działań sprzyjających nawiązaniu lepszego kontaktu pomiędzy podmiotami różnych poziomów zarządzania turystyką wiejską, tym samym lepszemu wzajemnemu poznaniu, zrozumieniu, poszukiwaniu obszarów zbieżnych interesów i budowania wspólnych celów w oparciu o dostosowane do potrzeb formy partnerstw;
• szczegółowa analiza naukowa skali, typów i jakości powiązań pomiędzy podmiotami różnych szczebli działających w obszarze turystyki wiejskiej i próba wypracowania koncepcji wzajemnej komunikacji, przekazu informacyjnego i stałego porozumienia między podmiotami;
• identyfikacja i upowszechnienie wiedzy na temat dobrych przykładów współpracy w zakresie turystyki wiejskiej  w ramach sieci, klastrów, grup tematycznych, partnerstw  publiczno-prywatnych, produktów sieciowych, produktów markowych, certyfikatów branżowych i jakościowych i innych
• poszukiwane odpowiedzi na nowe wyzwania w kształtowaniu sieci współpracy w kontekście zróżnicowania podmiotów, ich potrzeby wspólnoty oraz zachowania samodzielności działań, a także przemian w zrachowaniach i oczekiwaniach konsumentów turystyki wiejskiej, nowoczesnych technologii, łączenia świata wirtualnego z rzeczywistym;
• wypracowanie metodologii łączenia potencjału nauki, branż, urzędów, a także działaczy i polityków dla rozwoju turystyki wiejskiej.
Wymiernymi efektami realizacji operacji będą:
- organizacja ogólnopolskiej konferencji dla osób reprezentujących przekrojowo środowisko zaangażowane w turystykę wiejską na różnych poziomach operacyjnych
- wydanie drukiem wydawnictwa monograficznego w nakładzie 400 egz. o obj. ok. 15 arkuszy autorskich tekstu w formie artykułów, doniesień i komunikatów o rezultatach teoretycznych, metodycznych i empirycznych studiów oraz badań w zakresie współpracy w turystyce wiejskiej.
- sformułowanie i przedstawienie szerokiemu gronu zainteresowanych konkluzji i wniosków z konferencji. </t>
  </si>
  <si>
    <t xml:space="preserve">
ogólnopolska konferencja
druk wydawnictwa monograficznego
</t>
  </si>
  <si>
    <t>konferencja
liczba uczestników konferencji
monografia
nakład monografii</t>
  </si>
  <si>
    <t>1
120
1
400</t>
  </si>
  <si>
    <t>przedstawiciele wszystkich środowisk angażujących się w rozwój agroturystyki i turystyki wiejskiej w Polsce tj. nauki, doradztwa, organizacji pozarządowych, lokalnych grup działania, lokalnych i regionalnych organizacji turystycznych, administracji państwowej i samorządowej. 
Bezpośrednie zaproszenie do udziału w konferencji zostanie skierowane do wszystkich jednostek doradztwa rolniczego, stowarzyszeń agroturystycznych i ich związków, lokalnych grup działania, regionalnych i lokalnych organizacji turystycznych, ośrodków akademickich prowadzących badania i dydaktykę w zakresie rozwoju turystycznego wsi oraz resortów odpowiedzialnych za rozwój turystyki i obszarów wiejskich</t>
  </si>
  <si>
    <t>Komercjalizacja działalności LGD formą budowy potencjału organizacyjnego</t>
  </si>
  <si>
    <t>Celem głównym operacji jest wzmocnienie potencjału organizacyjnego Lokalnych Grup Działania, w tym Lokalnych Grup Rybackich poprzez podejmowanie działalności gospodarczej, lub rozwijanie usług świadczonych odpłatnie, czyli komercjalizację działalności. 
Cele szczegółowe:
1. Identyfikacja LGD/LGR, które prowadzą działalność gospodarczą (komercyjną) oraz identyfikacja form tej działalności,
2. Wybór przykładów prowadzonej działalności gospodarczej (komercyjnej) do analizy techniką studium przypadku,
3. Ocena i wybór najciekawszych przypadków do opracowania jak przykłady dobrych praktyk
4. Wzrost kompetencji w zakresie badań społecznych i metodyki opracowania dobrej praktyki
5. Upowszechnienie dobrych praktyk w zakresie komercjalizacji działalności LGD/LGR.
6. Zdefiniowanie warunków decydujących o podejmowaniu lub nie, działalności gospodarczej (komercyjnej) przez LGD/LGR</t>
  </si>
  <si>
    <t xml:space="preserve">Badania
Drukowana książka i jej wersja elektroniczna
Warsztaty </t>
  </si>
  <si>
    <t>analizy (dot. badania)
nakład publikacji
liczba warsztatów
liczba uczestników warsztatów</t>
  </si>
  <si>
    <t>2
450
1
20</t>
  </si>
  <si>
    <t>wszystkie lokalne grupy działania, w tym lokalne grupy rybackie w liczbie 322, MRiRW, 16 urzędów marszałkowskich, 16 WODR, 16 sieci regionalnych LGD</t>
  </si>
  <si>
    <t>EkoLeader.pl LGD dla zrównoważonego rozwoju. Środowisko, klimat, ekoinnowacje w operacjach RLKS.</t>
  </si>
  <si>
    <t>Cel ogólny: dostarczenie kompleksowej, rzeczowej i użytecznej wiedzy realizatorom lokalnych strategii rozwoju w zakresie możliwości i metod praktycznego uwzględniania i integrowania aspektów ekologicznych i klimatycznych w projektowanych i realizowanych operacjach. Cel ten umożliwi budowanie przewag w projektowaniu i realizacji operacji w ramach LSRów w oparciu o czynniki ekologiczne i klimatyczne, analogicznie jak są one budowane w oparciu o czynniki społeczne, ekonomiczne i innowacyjne. 
Cele szczegółowe:
1. wzrost świadomości i umiejętności stosowania ekologicznych i klimatycznych wymogów zrównoważonego rozwoju w projektowaniu i realizacji operacji LSR poprzez uruchomienie internetowego narzędzia edukacyjnego wspierającego realizatorów i beneficjentów LSRów w zakresie praktycznych sposobów spójnego włączania tych wymogów do operacji RLKS oraz zwiększania ich ekoinnowacyjności. 
2. motywowanie realizatorów LSRów do kompleksowego równoważenia operacji w wymiarze ekologicznym i klimatycznym poprzez promowanie dobrych praktyk w zakresie przedsięwzięć zarówno miękkich (organizacyjnych, społecznych) jak i twardych (gospodarczych, inwestycyjnych). Dobre praktyki będą identyfikowane w formule konkursowej. Planuje się wizyty studyjne do miejsc tych praktyk.</t>
  </si>
  <si>
    <t>szkolenia w formie e-kursów
konkurs dobrych praktyk
wizyty studyjne</t>
  </si>
  <si>
    <t>liczba e-kursów
liczba uczestników e-kursów
liczba konkursów
liczba laureatów konkursów
liczba wizyt studyjnych
liczba uczestników wizyt studyjnych</t>
  </si>
  <si>
    <t>10
200
1
3
3
15 (po 5/wyjazd)</t>
  </si>
  <si>
    <t>Członkowie LGD i realizatorzy LSR:
a) członkowie stowarzyszeń Lokalnych Grup Działania realizujących lokalne strategie rozwoju LSR
b) aktualni i potencjalni beneficjenci wsparcia udzielanego na realizację operacji w ramach wdrażania LSRów (wnioskodawcy) w podziale na podgrupy:
- rolnicy podejmujący działalność w zakresie przetwórstwa żywności lub produkcji napojów;
- osoby podejmujące działalność gospodarczą;
- przedsiębiorstwa rozwijające działalność gospodarczą lub podejmujące współpracę gospodarczą;
- organizacje pozarządowe i podmioty ekonomii społecznej;
- gminne i powiatowe jednostki samorządu terytorialnego.</t>
  </si>
  <si>
    <t>Lokalna Grupa Działania „Północne Mazowsze”</t>
  </si>
  <si>
    <t xml:space="preserve"> Zielona 24
06-408 Krasne</t>
  </si>
  <si>
    <t>Zrównoważony rozwój regionu w oparciu o certyfikowane produkty tradycyjne</t>
  </si>
  <si>
    <t xml:space="preserve">Celem realizacji projektu jest wzrost znaczenia certyfikacji żywności jako narzędzia poprawy konkurencyjności na obszarach wiejskich.
Cele szczegółowe:
-upowszechnienie aktualnej wiedzy na temat certyfikacji polskich produktów i artykułów spożywczych 
-wymiana doświadczeń i wzrost umiejętności praktycznych w zakresie stosowania systemu certyfikacji w 4 województwach tj. lubelskie, lubuskie, podkarpackie oraz świętokrzyskie.
</t>
  </si>
  <si>
    <t>konferencja
wyjazd studyjny</t>
  </si>
  <si>
    <t xml:space="preserve">
liczba konferencji
liczba uczestników konferencji
liczba wyjazdów studyjnych
liczba uczestników wyjazdów studyjnych</t>
  </si>
  <si>
    <t>4
600
4
120</t>
  </si>
  <si>
    <t>producenci produktów tradycyjnych
-przedstawiciele restauracji oraz firm cateringowych
-przedstawiciele zagród tematycznych oraz miejsc kultury
-przedstawiciele gospodarstw agroturystycznych
-przedstawiciele szkół rolniczych/szkół zawodowych branżowych     
-przedstawiciele organizacji udzielających dotacji na podejmowanie i rozwój działalności gospodarczej na obszarach wiejskich tj. LGD
-przedstawiciele ośrodków doradztwa rolniczego</t>
  </si>
  <si>
    <t>ul. Słowackiego 7
23-210 Kraśnik</t>
  </si>
  <si>
    <t>Olimpiada Wiedzy o Odnawialnych Źródłach Energii</t>
  </si>
  <si>
    <t>Głównym celem Olimpiady jest zainteresowanie młodzieży edukacją ekologiczną i  energetyczną poprzez zachęcenie do zbadania roli odnawialnych źródeł energii w rozwiązaniu problemów środowiskowych, energetycznych i klimatycznych. Cele szczegółowe:
1. Popularyzacja wiedzy na temat odnawialnych źródeł energii wśród młodzieży wiejskiej i młodych rolników,
2. Zainteresowanie młodzieży wiejskiej, a za ich pośrednictwem również społeczności lokalnych odnawialnymi źródłami
3. Zwrócenie uwagi na istotną rolę jaka powinna odgrywać energia przyjazna środowisku.
4. Kształtowanie wśród młodych ludzi poczucia odpowiedzialności za środowisko, znajdowania rozwiązań sprzyjających rozwojowi ekoenergetyki.
5. Promocja wykorzystania odnawialnych źródeł energii: biomasy, wody, wiatru, słońca i energii wnętrza Ziemi.
6.  Rozwijanie wrażliwości na problemy środowiska naturalnego w najbliższym otoczeniu.</t>
  </si>
  <si>
    <t>liczba olimpiad
liczba uczestników
liczba laureatów</t>
  </si>
  <si>
    <t>1
1220 (1120 etap wojewódzki i 100 etap krajowy)
90 (80 etap wojewódzki i 10 etap krajowy)</t>
  </si>
  <si>
    <t>Młodzi rolnicy, młodzi mieszkańcy obszarów wiejskich (olimpiada kierowana jest do 1220 uczniów szkół ponad gimnazjalnych, w szczególności szkół rolniczych znajdujących się na terenie całej Polski oraz do młodych rolników i właścicieli gospodarstw agroturystycznych do lat 35)</t>
  </si>
  <si>
    <t>Fundacja Przedsiębiorczości</t>
  </si>
  <si>
    <t>ul. Wyszyńskiego 70/126
42-200 Częstochowa</t>
  </si>
  <si>
    <t>Ekonomia społeczna dla rozwoju obszarów wiejskich</t>
  </si>
  <si>
    <t xml:space="preserve">Celem operacji jest wyposażenie uczestników w wiedzę na temat:
- istoty funkcjonowania, form oraz przykładów działających na rynku przedsiębiorstw społecznych,
- możliwości prowadzenia działalności gospodarczej w ramach stowarzyszenia, spółdzielni, fundacji działających na zasadach, które musza spełniać podmioty ekonomii społecznej,
- komunikacji interpersonalnej koniecznej do dobrej współpracy (m.in. radzenie sobie z konfliktem, złością, zasady produktywnej dyskusji itp.)
- napisania statutu i przygotowania innych dokumentów niezbędnych przy rozpoczynaniu działalności podmiotu ekonomii społecznej,
- źródeł finansowania podmiotów ekonomii społecznej.
Realizacja tych celów pozwoli na zainicjowanie powstawania podmiotów ekonomii społecznej i przyczyni się do ich promocji na rynku co może wpłynąć na ograniczenie bezrobocia, wykluczenia społecznego i ubóstwa na obszarach wiejskich.
 </t>
  </si>
  <si>
    <t>szkolenie wraz z wyjazdem studyjnym</t>
  </si>
  <si>
    <t xml:space="preserve">liczba szkoleń wraz z wyjazdem studyjnym
liczba uczestników
</t>
  </si>
  <si>
    <t>Osoby w wieku do 35 lat z województw: śląskiego, świętokrzyskiego, łódzkiego i małopolskiego, w tym młodzież wiejska, doradcy, przedstawiciele organizacji pozarządowych, lokalnych grup działania</t>
  </si>
  <si>
    <t>PULS Wsi, czyli Partycypacja Umacnia Lokalną Synergię Wsi</t>
  </si>
  <si>
    <t xml:space="preserve">Cel planowanej operacji „PULS Wsi”:
Sformułowanie i upowszechnienie w formie elektronicznej publikacji w 2017 roku z rekomendacjami dotyczącymi animowania aktywizacji mieszkańców i partnerskiej współpracy na rzecz rozwoju opartymi na doświadczeniach ekspertów reprezentujących partnerów KSOW z czterech regionów. 
Cele szczegółowe operacji to:
1. Przegląd i analiza wyzwań, zrealizowanych inicjatyw i ich efektów i identyfikacja czynników służących skutecznej aktywizacji mieszkańców i trwałej partnerskiej współpracy trzech sektorów w rozwoju obszarów wiejskich.
2. Sformułowanie rekomendacji dotyczących podejścia, metod i kompetencji przydatnych w animowaniu aktywizacji i partnerstwa na rzecz rozwoju wsi.
3. Upowszechnienie praktycznych opisów rozwiązań służących aktywizacji wiejskich środowisk i rozwijaniu partnerstwa dla rozwoju obszarów wiejskich wśród partnerów KSOW. 
</t>
  </si>
  <si>
    <t>seminarium
konferencja
publikacja w formacie pdf oraz jej wysyłka
Prowadzenie strony internetowej i profilu na portalu Facebook</t>
  </si>
  <si>
    <t>liczba warsztatowych seminariów eksperckich
liczba uczestników seminariów
liczba konferencji
liczba uczestników konferencji
liczba publikacji
liczba odbiorców publikacji</t>
  </si>
  <si>
    <t>3
6-8 osób/warsztat
1
30
1
400</t>
  </si>
  <si>
    <t>Liderzy wiejscy, członkowie lokalnych grup działania, działacze wiejskich organizacji, eksperci zaangażowani w animowanie aktywności i partnerstwa na obszarach wiejskich, a także przedstawiciele wszystkich sektorów zainteresowani kwestią rozwoju obszarów wiejskich z terenu czterech województw objętych projektem</t>
  </si>
  <si>
    <t>Centrum Inicjatyw Edukacyjnych</t>
  </si>
  <si>
    <t>ul. Polna 11
89-210 Łabiszyn</t>
  </si>
  <si>
    <t>Upowszechnianie dobrych praktyk w farmerskiej produkcji sera Działania edukacyjno-promocyjne prowadzone w celu podniesienia poziomu konkurencyjności, wzrostu liczby gospodarstw rolnych sektora farmerskiego przetwórstwa mleka oraz integracji tego sektora.</t>
  </si>
  <si>
    <t xml:space="preserve">Celem operacji jest upowszechnianie dobrych praktyk w farmerskim wytwarzaniu produktów mlecznych, poprzez prowadzenie działań edukacyjno-promocyjnych w celu podniesienia poziomu konkurencyjności, wzrostu liczby gospodarstw rolnych sektora farmerskiego przetwórstwa mleka oraz integracji tego sektora. Wydanie Poradnika, dotarcie z nim do producentów i PLW, przeszkolenie producentów i powiatowych lekarzy weterynarii (PLW) poprawi jakość prowadzonego przetwórstwa i zwiększy udział producentów w sektorze przetwórstwa. Jednym z przewidywanym efektów operacji jest ułatwianie wymiany wiedzy (pomiędzy technikami i producentami, pomiędzy producentami, pomiędzy PLW i producentami) w dziedzinach, w których prowadzone są poszczególne działania, składające się na operację, a więc:
- wzrost poziomu wiedzy, a przede wszystkim świadomości lekarzy weterynarii kontrolujących małe zakłady przetwórstwa mlecznego na temat różnic występujących pomiędzy tradycyjnymi w Polsce dużymi przetwórniami mlecznymi, a produkcją farmerską i związaną z nią specyfiką. 
- wzrost poziomu wiedzy wśród producentów na czym polega specyfika farmerskiego przetwórstwa mleka.
- wzrost wiedzy w dziedzinie wagi zagrożeń mikrobiologicznych przy przetwórstwie mleka i sposobach  kontroli i zapobiegania. </t>
  </si>
  <si>
    <t xml:space="preserve">poradnik dobrych praktyk seminarium
spotkanie informacyjne
strona internetowa www.serowarzyrodzinni.pl 
</t>
  </si>
  <si>
    <t>nakład poradnika
liczba seminariów
liczba uczestników seminariów
liczba spotkań informacyjnych
liczba uczestników spotkań informacyjnych
liczba stron internetowych</t>
  </si>
  <si>
    <t>1000
5
100
8
150
1</t>
  </si>
  <si>
    <t xml:space="preserve">Farmerscy producenci produktów mlecznych, przedstawiciele ODRów i ewentualnie LGDów z 16 województw, przedstawiciele instancji kontrolnych producentów w zakresie bezpieczeństwa i higieny żywności – powiatowi lekarze weterynarii
</t>
  </si>
  <si>
    <t>Fundacja Europejski Fundusz Rozwoju Wsi Polskiej- Counterpart Fund</t>
  </si>
  <si>
    <t xml:space="preserve">ul. Miedziana 3A
00-814 Warszawa
</t>
  </si>
  <si>
    <t>„Kierunek Rozwój”</t>
  </si>
  <si>
    <t xml:space="preserve">Cel operacji: Uzyskanie równowagi ekonomicznej i społecznej na obszarach wiejskich województw mazowieckiego, podlaskiego, pomorskiego i warmińsko-mazurskiego poprzez promocję zrównoważonego rozwoju tych obszarów.
Cele szczegółowe:
1. Zwiększenie udziału grup formalnych i nieformalnych w organizowaniu inicjatyw na rzecz rozwoju obszarów wiejskich.
2. Rozwój współpracy regionalnej i międzyregionalnej i budowanie relacji partnerskich.
3. Poinformowanie uczestników Operacji o polityce rozwoju obszarów wiejskich i wsparciu finansowym (możliwości i źródła finansowania działań na obszarach wiejskich, w tym wykorzystanie środków z PROW 2014 – 2020 i KSOW na rozwój obszarów wiejskich, informacje w zakresie tworzenia krótkich łańcuchów dostaw, w obszarze małego przetwórstwa lokalnego, zarządzania projektami z zakresu rozwoju obszarów wiejskich).
4. Wykazanie, że produkty lokalne i tradycyjne (rzemiosło, żywność) stanowią szansę rozwoju gospodarczego na obszarach wiejskich.
5. Zachowanie i promowanie dziedzictwa kulturowego, kulinarnego i tradycji na obszarach wiejskich.
6. Promowanie włączenia społecznego, w szczególności kobiet, zmniejszenia ubóstwa oraz rozwoju gospodarczego na obszarach wiejskich.
</t>
  </si>
  <si>
    <t>konferencja
konkurs
warsztaty</t>
  </si>
  <si>
    <t>liczba konferencji
liczba uczestników konferencji
liczba konkursów
liczba laureatów konkursu
liczba warsztatów
liczba uczestników warsztatów</t>
  </si>
  <si>
    <t>1
80
1
12 grup laureatów 
1
80 (4 grupy po 20 osób)</t>
  </si>
  <si>
    <t>mieszkańcy obszarów wiejskich województw: mazowieckiego, podlaskiego, pomorskiego i warmińsko-mazurskiego, zrzeszeni w grupach formalnych lub nieformalnych, ze szczególnym uwzględnieniem kobiet, których celem jest rozwój lokalny i poprawa sytuacji społeczno – zawodowej na obszarach wiejskich</t>
  </si>
  <si>
    <t>WARMIŃSKO-MAZURSKA IZBA ROLNICZA</t>
  </si>
  <si>
    <t>ul. Lubelska 43a
10-410  Olsztyn</t>
  </si>
  <si>
    <t xml:space="preserve">Wyjazd szkoleniowy mający na celu wsparcie lokalnych grup działania w zakresie poszukiwania partnerów do współpracy międzyterytorialnej i międzynarodowej oraz podniesienie kompetencji lokalnych grup działania w zakresie wykonywanych przez nie zadań, związanych z realizacją Lokalnych Strategii Rozwoju. </t>
  </si>
  <si>
    <t xml:space="preserve">Szkolenie dla liderów na obszarach wiejskich </t>
  </si>
  <si>
    <t>Dwuletni Plan operacyjny KSOW na lata 2016-2017 (z wyłączeniem działania 8 Plan komunikacyjny) - województwo dolnośląskie - 26 czerwca 2017</t>
  </si>
  <si>
    <t>Dwuletni Plan operacyjny KSOW na lata 2016-2017 (z wyłączeniem działania 8 Plan komunikacyjny) - województwo kujawsko-pomorskie - 26 czerwca 2017</t>
  </si>
  <si>
    <t>Dwuletni Plan operacyjny KSOW na lata 2016-2017 (z wyłączeniem działania 8 Plan komunikacyjny) - województwo lubelskie - 26 czerwca 2017</t>
  </si>
  <si>
    <t>Dwuletni Plan operacyjny KSOW na lata 2016-2017 (z wyłączeniem działania 8 Plan komunikacyjny) - województwo lubuskie - 26 czerwca 2017</t>
  </si>
  <si>
    <t>Operacja obejmuje zorganizowanie czterech szkoleń dla liderów obszarów wiejskich:
1) w powiecie skierniewickim  – październik 2017 r.
2) w powiecie łęczyckim – październik 2017 r. 
3) w powiecie piotrkowskim – listopad 2017 r. 
4) w powiecie łaskim – listopad 2017 r. 
Przez liderów rozumie się rolników, sołtysów, osoby aktywne w swoich społecznościach, społeczników, członków KGW. Liderzy obszarów wiejskich są to osoby aktywne mające doskonałe rozeznanie w potrzebach mieszkańców społeczności lokalnych. Celem spotkań dla liderów obszarów wiejskich będzie zdobycie informacji na temat działań, z których mogą skorzystać producenci rolni, poszczególne sołectwa, oraz wymiana doświadczeń i aktywizacja liderów.
Tematem operacji jest upowszechnianie wiedzy w zakresie innowacyjnych rozwiązań w rolnictwie, produkcji żywności, leśnictwie i na obszarach wiejskich.</t>
  </si>
  <si>
    <t>Dwuletni Plan operacyjny KSOW na lata 2016-2017 (z wyłączeniem działania 8 Plan komunikacyjny) - województwo łódzkie - 26 czerwca 2017</t>
  </si>
  <si>
    <t>Dwuletni Plan operacyjny KSOW na lata 2016-2017 (z wyłączeniem działania 8 Plan komunikacyjny) - województwo małopolskie - 26 czerwca 2017</t>
  </si>
  <si>
    <t>Dwuletni Planu operacyjny KSOW na lata 2016-2017 (z wyłączeniem działania 8 Plan komunikacyjny) - województwo mazowieckie - 26 czerwca 2017</t>
  </si>
  <si>
    <t>Dwuletni Plan operacyjny KSOW na lata 2016-2017 (z wyłączeniem działania 8 Plan komunikacyjny) - województwo opolskie - 26 czerwca 2017</t>
  </si>
  <si>
    <r>
      <t xml:space="preserve">Głównym celem utworzenia grup producentów w formie spółdzielni producentów królików mięsnych będzie zwiększenie skali  produkcji i dostosowanie procesu produkcyjnego do wymogów rynkowych, wspólnego wprowadzania towarów do obrotu, zgodnie z ustalonym harmonogramem dostaw ze szczególnym uwzględnieniem wielkości produkcji po zakontraktowanych cenach skupu. Współdziałanie w grupie producentów królików umożliwi rozwijanie umiejętności biznesowych i marketingowych oraz organizowanie i ułatwianie procesów wprowadzania innowacyjnych technologii produkcji, utrzymania standardów jakościowych produkcji i podwyższonego dobrostanu zwierząt. Występowanie pod jedna wspólną marką na rynku pomoże ograniczyć rolę pośredników w obrocie produktami, co  zapewni silniejszą pozycję na rynku. Z punktu widzenia producentów rolnych, udział w grupie producentów oznacza stabilizację zbytu produktów, zwiększenie opłacalności produkcji. 
W ramach spółdzielni producentów możliwe jest: wspólne planowanie i organizowanie produkcji pod kątem zapewnienia odpowiedniej jej wielkości i jakości, wspólne przygotowanie produktów do sprzedaży i kompletowanie większych partii towaru i organizacji ich transportu do odbiorcy, nawiązywanie kontaktów handlowych i negocjowanie warunków sprzedaży, wspólne organizowanie zakupu środków do produkcji po wynegocjowanych cenach oraz zarządzania ryzykiem w rolnictwie . 
</t>
    </r>
    <r>
      <rPr>
        <b/>
        <sz val="10"/>
        <rFont val="Arial"/>
        <family val="2"/>
        <charset val="238"/>
      </rPr>
      <t>Temat operacj</t>
    </r>
    <r>
      <rPr>
        <sz val="10"/>
        <rFont val="Arial"/>
        <family val="2"/>
        <charset val="238"/>
      </rPr>
      <t xml:space="preserve">i: Wspieranie tworzenia sieci współpracy partnerskiej dotyczacej rolnictwa i obszarów wiejskich przez podnoszenie poziomu wiedzy w tym zakresie. </t>
    </r>
  </si>
  <si>
    <r>
      <t xml:space="preserve">Wyjazd studyjny stworzy polskim rolnikom możliwość porównania warunków produkcyjnych krajów, które odwiedzą do warunków polskich, a spotkania i bezpośrednie rozmowy na temat cen płodów rolnych, kosztów produkcji i polityk agrarnych odwiedzanych krajów dadzą pełny, prawdziwy obraz sektora rolnego Ukrainy i Rumunii. Wizyta pozwoli na sprawdzenie czy przy uwzględnieniu uwarunkowań prawnych, ekonomicznych, organizacyjnych i społecznych możliwa będzie bezkonfliktowa współpraca polsko – ukraińsko – rumuńska, mająca na celu promocję zrównoważonego rozwoju obszarów wiejskich tej części Europy oraz pozwoli na znalezienie ewentualnych płaszczyzn współpracy. Wizyta przyczyni się również do większego udziału rolników z tych trzech krajów we wdrażaniu inicjatyw, które 
w długofalowej konsekwencji pozytywnie wpłyną na rozwój obszarów wiejskich tego rejonu Europy. Bezpośrednie spotkania z rolnikami, wymiana doświadczeń i nawiązanie kontaktów indywidualnych umożliwią wymianę wiedzy i innowacji pomiędzy rolnikami tych krajów. Wyjazd da odpowiedź na pytanie czy rolnictwo ukraińskie i rumuńskie jest realnym zagrożeniem dla polskich rolników.
</t>
    </r>
    <r>
      <rPr>
        <b/>
        <sz val="10"/>
        <rFont val="Arial"/>
        <family val="2"/>
        <charset val="238"/>
      </rPr>
      <t>Temat operacj</t>
    </r>
    <r>
      <rPr>
        <sz val="10"/>
        <rFont val="Arial"/>
        <family val="2"/>
        <charset val="238"/>
      </rPr>
      <t>i: Wspieranie tworzenia sieci współpracy partnerskiej dotyczącej rolnictwa i obszarów wiejskich przez podnoszenie poziomu wiedzy w tym zakresie. Wymiana poglądów, doświadczeń, nawiązanie indywidualnych kontaktów oraz poznanie oczekiwań i ekonomicznych możliwości zainteresowanych bezkonfliktową współpracą stron stanie się punktem wyjścia do stworzenia potencjalnej sieci współpracy partnerskiej dotyczącej rolnictwa i obszarów wiejskich. Znalezienie niszy dla współpracy będzie korzystne dla wszystkich stron i sprawi, że nieuchronna globalizacja nie doprowadzi do bankructwa polskich rolników</t>
    </r>
  </si>
  <si>
    <t>Dwuletni Plan operacyjny KSOW na lata 2016-2017 (z wyłączeniem działania 8 Plan komunikacyjny) - województwo podkarpackie - 26 czerwca 2017</t>
  </si>
  <si>
    <r>
      <rPr>
        <b/>
        <sz val="10"/>
        <rFont val="Arial"/>
        <family val="2"/>
        <charset val="238"/>
      </rPr>
      <t xml:space="preserve"> Cel operacji: </t>
    </r>
    <r>
      <rPr>
        <sz val="10"/>
        <rFont val="Arial"/>
        <family val="2"/>
        <charset val="238"/>
      </rPr>
      <t xml:space="preserve"> Rozwijanie współpracy międzynarodowej w  zakresie OZE przez LGD-y mające ten temat w LSR-ach. </t>
    </r>
    <r>
      <rPr>
        <b/>
        <sz val="10"/>
        <rFont val="Arial"/>
        <family val="2"/>
        <charset val="238"/>
      </rPr>
      <t xml:space="preserve">Przedmiot operacji: </t>
    </r>
    <r>
      <rPr>
        <sz val="10"/>
        <rFont val="Arial"/>
        <family val="2"/>
        <charset val="238"/>
      </rPr>
      <t xml:space="preserve">Zapoznanie LGD z funkcjonującymi  instalacjami OZE na terenie Niemiec, przedstawienie najnowszych osiągnięć i rozwiązań z tego zakresu, a także podniesienie poziomu wiedzy i kompetencji oraz utrwalanie sieci kontaktów pomiędzy LGD. </t>
    </r>
    <r>
      <rPr>
        <b/>
        <sz val="10"/>
        <rFont val="Arial"/>
        <family val="2"/>
        <charset val="238"/>
      </rPr>
      <t xml:space="preserve">Temat operacji: </t>
    </r>
    <r>
      <rPr>
        <sz val="10"/>
        <rFont val="Arial"/>
        <family val="2"/>
        <charset val="238"/>
      </rPr>
      <t xml:space="preserve">Upowszechnianie wiedzy w zakresie optymalizacji wykorzystywania przez mieszkańców obszarów wiejskich zasobów środowiska naturalnego.                                     </t>
    </r>
  </si>
  <si>
    <r>
      <rPr>
        <b/>
        <sz val="10"/>
        <rFont val="Arial"/>
        <family val="2"/>
        <charset val="238"/>
      </rPr>
      <t>Cel operacji:</t>
    </r>
    <r>
      <rPr>
        <sz val="10"/>
        <rFont val="Arial"/>
        <family val="2"/>
        <charset val="238"/>
      </rPr>
      <t xml:space="preserve">  Podniesienie poziomu wiedzy i kompetencji  LGD w procesie wdrażania RLKS </t>
    </r>
    <r>
      <rPr>
        <b/>
        <sz val="10"/>
        <rFont val="Arial"/>
        <family val="2"/>
        <charset val="238"/>
      </rPr>
      <t>Przedmiot operacji:</t>
    </r>
    <r>
      <rPr>
        <sz val="10"/>
        <rFont val="Arial"/>
        <family val="2"/>
        <charset val="238"/>
      </rPr>
      <t xml:space="preserve"> Wsparcie kompetencyjne LGD w procesie wdrażania LSR/RLKS poprzez zorganizowanie cyklu spotkań informacyjno-szkoleniowych, wymiana doświadczeń LGD, upowszechnianie dobrych praktyk w zakresie RLKS. </t>
    </r>
    <r>
      <rPr>
        <b/>
        <sz val="10"/>
        <rFont val="Arial"/>
        <family val="2"/>
        <charset val="238"/>
      </rPr>
      <t xml:space="preserve">Temat operacji: </t>
    </r>
    <r>
      <rPr>
        <sz val="10"/>
        <rFont val="Arial"/>
        <family val="2"/>
        <charset val="238"/>
      </rPr>
      <t>Upowszechnianie wiedzy w zakresie planowania rozwoju lokalnego z uwzględnieniem potencjału ekonomicznego, społecznego i środowiskowego danego obszaru.</t>
    </r>
  </si>
  <si>
    <r>
      <rPr>
        <b/>
        <sz val="10"/>
        <rFont val="Arial"/>
        <family val="2"/>
        <charset val="238"/>
      </rPr>
      <t xml:space="preserve">Cel operacji: </t>
    </r>
    <r>
      <rPr>
        <sz val="10"/>
        <rFont val="Arial"/>
        <family val="2"/>
        <charset val="238"/>
      </rPr>
      <t>Zwiekszenie świadomości</t>
    </r>
    <r>
      <rPr>
        <b/>
        <sz val="10"/>
        <rFont val="Arial"/>
        <family val="2"/>
        <charset val="238"/>
      </rPr>
      <t xml:space="preserve"> </t>
    </r>
    <r>
      <rPr>
        <sz val="10"/>
        <rFont val="Arial"/>
        <family val="2"/>
        <charset val="238"/>
      </rPr>
      <t xml:space="preserve">mieszkańców obszarów wiejskich na temat możliwości wykorzystania OZE.                                                                                                                                                                                                                                                                                                                                                                       </t>
    </r>
    <r>
      <rPr>
        <b/>
        <sz val="10"/>
        <rFont val="Arial"/>
        <family val="2"/>
        <charset val="238"/>
      </rPr>
      <t xml:space="preserve">Przedmiot operacji: </t>
    </r>
    <r>
      <rPr>
        <sz val="10"/>
        <rFont val="Arial"/>
        <family val="2"/>
        <charset val="238"/>
      </rPr>
      <t xml:space="preserve">Zaprezentowanie mieszkańcom obszarów wiejskich racjonalnego wykorzystania odnawialnych źródeł energii, przedstawienie najnowszych osiągnięć i rozwiązań z tego zakresu, a także wymiana doświadczeń między różnymi środowiskami, ze szczególnym uwzględnieniem energii prosumenckiej. </t>
    </r>
    <r>
      <rPr>
        <b/>
        <sz val="10"/>
        <rFont val="Arial"/>
        <family val="2"/>
        <charset val="238"/>
      </rPr>
      <t xml:space="preserve">Temat operacji: </t>
    </r>
    <r>
      <rPr>
        <sz val="10"/>
        <rFont val="Arial"/>
        <family val="2"/>
        <charset val="238"/>
      </rPr>
      <t xml:space="preserve">Upowszechnianie wiedzy w zakresie optymalizacji wykorzystywania przez mieszkańców obszarów wiejskich zasobów środowiska naturalnego.  </t>
    </r>
  </si>
  <si>
    <r>
      <rPr>
        <b/>
        <sz val="10"/>
        <rFont val="Arial"/>
        <family val="2"/>
        <charset val="238"/>
      </rPr>
      <t>Cel operacji:</t>
    </r>
    <r>
      <rPr>
        <sz val="10"/>
        <rFont val="Arial"/>
        <family val="2"/>
        <charset val="238"/>
      </rPr>
      <t xml:space="preserve">  Zwiększenie świadomości hodowców w zakresie zagrożeń związanych z wystąpieniem chorób zakaźnych zwierząt.  </t>
    </r>
    <r>
      <rPr>
        <b/>
        <sz val="10"/>
        <rFont val="Arial"/>
        <family val="2"/>
        <charset val="238"/>
      </rPr>
      <t>Przedmiot operacji</t>
    </r>
    <r>
      <rPr>
        <sz val="10"/>
        <rFont val="Arial"/>
        <family val="2"/>
        <charset val="238"/>
      </rPr>
      <t xml:space="preserve">: Edukacja mieszkańców obszarów wiejskich w zakresie występowania chorób zakaźnych zwierząt – afrykański pomór świń ASF, wysoce zjadliwa grypa ptaków HPAI oraz przedstawienie stosowania zasad bioasekuracji. </t>
    </r>
    <r>
      <rPr>
        <b/>
        <sz val="10"/>
        <rFont val="Arial"/>
        <family val="2"/>
        <charset val="238"/>
      </rPr>
      <t xml:space="preserve">Temat operacji: </t>
    </r>
    <r>
      <rPr>
        <sz val="10"/>
        <rFont val="Arial"/>
        <family val="2"/>
        <charset val="238"/>
      </rPr>
      <t>Wspieranie tworzenia sieci współpracy partnerskiej dotyczącej rolnictwa i obszarów wiejskich przez podnoszenie poziomu wiedzy w tym zakresie.</t>
    </r>
  </si>
  <si>
    <r>
      <rPr>
        <b/>
        <sz val="10"/>
        <rFont val="Arial"/>
        <family val="2"/>
        <charset val="238"/>
      </rPr>
      <t>Cel operacji:</t>
    </r>
    <r>
      <rPr>
        <sz val="10"/>
        <rFont val="Arial"/>
        <family val="2"/>
        <charset val="238"/>
      </rPr>
      <t xml:space="preserve"> Upowszechnanie wiedzy w zakresie pszczelarstwa.</t>
    </r>
    <r>
      <rPr>
        <b/>
        <sz val="10"/>
        <rFont val="Arial"/>
        <family val="2"/>
        <charset val="238"/>
      </rPr>
      <t xml:space="preserve"> Przedmiot operacji:</t>
    </r>
    <r>
      <rPr>
        <sz val="10"/>
        <rFont val="Arial"/>
        <family val="2"/>
        <charset val="238"/>
      </rPr>
      <t xml:space="preserve"> Podnoszenie kompetencji pszczelarzy z terenu województwa podlaskiego </t>
    </r>
    <r>
      <rPr>
        <b/>
        <sz val="10"/>
        <rFont val="Arial"/>
        <family val="2"/>
        <charset val="238"/>
      </rPr>
      <t xml:space="preserve">Temat operacji: </t>
    </r>
    <r>
      <rPr>
        <sz val="10"/>
        <rFont val="Arial"/>
        <family val="2"/>
        <charset val="238"/>
      </rPr>
      <t xml:space="preserve">Wspieranie rozwoju przedsiębiorczości na obszarach wiejskich przez podnoszenie poziomu wiedzy i umiejętności w obszarach innych niż wskazane w pkt. 4.7.        </t>
    </r>
  </si>
  <si>
    <r>
      <rPr>
        <b/>
        <sz val="10"/>
        <rFont val="Arial"/>
        <family val="2"/>
        <charset val="238"/>
      </rPr>
      <t xml:space="preserve">Cel operacji: </t>
    </r>
    <r>
      <rPr>
        <sz val="10"/>
        <rFont val="Arial"/>
        <family val="2"/>
        <charset val="238"/>
      </rPr>
      <t xml:space="preserve">Upowszechnianie wiedzy o spółdzielczości oraz innych formach współpracy w sektorze rolnym. </t>
    </r>
    <r>
      <rPr>
        <b/>
        <sz val="10"/>
        <rFont val="Arial"/>
        <family val="2"/>
        <charset val="238"/>
      </rPr>
      <t xml:space="preserve">Przedmiot operacji: </t>
    </r>
    <r>
      <rPr>
        <sz val="10"/>
        <rFont val="Arial"/>
        <family val="2"/>
        <charset val="238"/>
      </rPr>
      <t xml:space="preserve">Informowanie mieszkańców obszarów wiejskich o możliwościach i zaletach współpracy w sektorze rolnym ze szczególnym uwzględnieniem spółdzielczości na przykładdach włoskich. </t>
    </r>
    <r>
      <rPr>
        <b/>
        <sz val="10"/>
        <rFont val="Arial"/>
        <family val="2"/>
        <charset val="238"/>
      </rPr>
      <t xml:space="preserve">Temat operacji: </t>
    </r>
    <r>
      <rPr>
        <sz val="10"/>
        <rFont val="Arial"/>
        <family val="2"/>
        <charset val="238"/>
      </rPr>
      <t xml:space="preserve">Wspieranie tworzenia sieci współpracy partnerskiej dotyczącej rolnictwa i obszarów wiejskich przez podnoszenie poziomu wiedzy w tym zakresie.  </t>
    </r>
    <r>
      <rPr>
        <b/>
        <sz val="10"/>
        <rFont val="Arial"/>
        <family val="2"/>
        <charset val="238"/>
      </rPr>
      <t xml:space="preserve">         </t>
    </r>
  </si>
  <si>
    <r>
      <rPr>
        <b/>
        <sz val="10"/>
        <rFont val="Arial"/>
        <family val="2"/>
        <charset val="238"/>
      </rPr>
      <t>Cel operacji:</t>
    </r>
    <r>
      <rPr>
        <sz val="10"/>
        <rFont val="Arial"/>
        <family val="2"/>
        <charset val="238"/>
      </rPr>
      <t xml:space="preserve"> Promocja zdrowego stylu życia na obszarach wiejskich oraz przeciwdziałanie wykluczeniu społecznemu osób chorujacych na cukrzycę. P</t>
    </r>
    <r>
      <rPr>
        <b/>
        <sz val="10"/>
        <rFont val="Arial"/>
        <family val="2"/>
        <charset val="238"/>
      </rPr>
      <t xml:space="preserve">rzedmiot operacji: </t>
    </r>
    <r>
      <rPr>
        <sz val="10"/>
        <rFont val="Arial"/>
        <family val="2"/>
        <charset val="238"/>
      </rPr>
      <t>Edukacja mieszkańców obszarów wiejskich w zakresie promocji zdrowego stylu życia oraz</t>
    </r>
    <r>
      <rPr>
        <b/>
        <sz val="10"/>
        <rFont val="Arial"/>
        <family val="2"/>
        <charset val="238"/>
      </rPr>
      <t xml:space="preserve"> </t>
    </r>
    <r>
      <rPr>
        <sz val="10"/>
        <rFont val="Arial"/>
        <family val="2"/>
        <charset val="238"/>
      </rPr>
      <t xml:space="preserve">walka z wykluczeniem społecznym związanym z cukrzycą typu II. </t>
    </r>
    <r>
      <rPr>
        <b/>
        <sz val="10"/>
        <rFont val="Arial"/>
        <family val="2"/>
        <charset val="238"/>
      </rPr>
      <t xml:space="preserve">Temat operacji: </t>
    </r>
    <r>
      <rPr>
        <sz val="10"/>
        <rFont val="Arial"/>
        <family val="2"/>
        <charset val="238"/>
      </rPr>
      <t xml:space="preserve">Promocja jakości życia na wsi lub promocja wsi jako miejsca do życia i rozwoju zawodowego.      </t>
    </r>
  </si>
  <si>
    <r>
      <rPr>
        <b/>
        <sz val="10"/>
        <rFont val="Arial"/>
        <family val="2"/>
        <charset val="238"/>
      </rPr>
      <t xml:space="preserve">Cel operacji: </t>
    </r>
    <r>
      <rPr>
        <sz val="10"/>
        <rFont val="Arial"/>
        <family val="2"/>
        <charset val="238"/>
      </rPr>
      <t xml:space="preserve">Aktywizacja oraz wzmocnienie potencjału społecznego mieszkańców obszarów wiejskich. </t>
    </r>
    <r>
      <rPr>
        <b/>
        <sz val="10"/>
        <rFont val="Arial"/>
        <family val="2"/>
        <charset val="238"/>
      </rPr>
      <t xml:space="preserve">Przedmiot operacji: </t>
    </r>
    <r>
      <rPr>
        <sz val="10"/>
        <rFont val="Arial"/>
        <family val="2"/>
        <charset val="238"/>
      </rPr>
      <t xml:space="preserve">ukazanie najlepszych praktyk związanych z rozwojem obszrów wiejskich </t>
    </r>
    <r>
      <rPr>
        <b/>
        <sz val="10"/>
        <rFont val="Arial"/>
        <family val="2"/>
        <charset val="238"/>
      </rPr>
      <t xml:space="preserve">Temat operacji: </t>
    </r>
    <r>
      <rPr>
        <sz val="10"/>
        <rFont val="Arial"/>
        <family val="2"/>
        <charset val="238"/>
      </rPr>
      <t xml:space="preserve">Wspieranie rozwoju przedsiębiorczości na obszarach wiejskich przez podnoszenie poziomu wiedzy i umiejętności w obszarach innych niż wskazane w pkt. 4.7.   </t>
    </r>
  </si>
  <si>
    <r>
      <rPr>
        <b/>
        <sz val="10"/>
        <rFont val="Arial"/>
        <family val="2"/>
        <charset val="238"/>
      </rPr>
      <t xml:space="preserve">Cel operacji: </t>
    </r>
    <r>
      <rPr>
        <sz val="10"/>
        <rFont val="Arial"/>
        <family val="2"/>
        <charset val="238"/>
      </rPr>
      <t xml:space="preserve">Aktywizacja oraz wzmocnienie potencjału społecznego mieszkańców obszarów wiejskich. </t>
    </r>
    <r>
      <rPr>
        <b/>
        <sz val="10"/>
        <rFont val="Arial"/>
        <family val="2"/>
        <charset val="238"/>
      </rPr>
      <t xml:space="preserve">Przedmiot operacji: </t>
    </r>
    <r>
      <rPr>
        <sz val="10"/>
        <rFont val="Arial"/>
        <family val="2"/>
        <charset val="238"/>
      </rPr>
      <t xml:space="preserve">ukazanie najlepszych praktyk związanych z rozwojem obszrów wiejskich </t>
    </r>
    <r>
      <rPr>
        <b/>
        <sz val="10"/>
        <rFont val="Arial"/>
        <family val="2"/>
        <charset val="238"/>
      </rPr>
      <t xml:space="preserve">Temat operacji: </t>
    </r>
    <r>
      <rPr>
        <sz val="10"/>
        <rFont val="Arial"/>
        <family val="2"/>
        <charset val="238"/>
      </rPr>
      <t xml:space="preserve">Wspieranie rozwoju przedsiębiorczości na obszarach wiejskich przez podnoszenie poziomu wiedzy i umiejętności w obszarach innych niż wskazane w pkt. 4.7.    </t>
    </r>
  </si>
  <si>
    <r>
      <t xml:space="preserve">Cel operacji: </t>
    </r>
    <r>
      <rPr>
        <sz val="10"/>
        <rFont val="Arial"/>
        <family val="2"/>
        <charset val="238"/>
      </rPr>
      <t>zachęcenie młodzieży do czynnego angażowania się w rozwój obszarów wiejskich</t>
    </r>
    <r>
      <rPr>
        <b/>
        <sz val="10"/>
        <rFont val="Arial"/>
        <family val="2"/>
        <charset val="238"/>
      </rPr>
      <t xml:space="preserve"> Przedmiot operacji: </t>
    </r>
    <r>
      <rPr>
        <sz val="10"/>
        <rFont val="Arial"/>
        <family val="2"/>
        <charset val="238"/>
      </rPr>
      <t xml:space="preserve">Rozwijanie twórczych zainteresowań wśród młodych producentów rolnych, rozbudzanie ambicji dalszego doskonalenia zawodowego, wymiana doświadczeń i przekazywanie dobrych praktyk oraz popularyzacja osiągnięć w rolnictwie. </t>
    </r>
    <r>
      <rPr>
        <b/>
        <sz val="10"/>
        <rFont val="Arial"/>
        <family val="2"/>
        <charset val="238"/>
      </rPr>
      <t>Temat operacji:</t>
    </r>
    <r>
      <rPr>
        <sz val="10"/>
        <rFont val="Arial"/>
        <family val="2"/>
        <charset val="238"/>
      </rPr>
      <t xml:space="preserve"> Upowszechnianie wiedzy w zakresie innowacyjnych rozwiązań w rolnictwie, produkcji żywności, leśnictwie i na obszarach wiejskich.</t>
    </r>
  </si>
  <si>
    <r>
      <rPr>
        <b/>
        <sz val="10"/>
        <rFont val="Arial"/>
        <family val="2"/>
        <charset val="238"/>
      </rPr>
      <t xml:space="preserve">Cel operacji: </t>
    </r>
    <r>
      <rPr>
        <sz val="10"/>
        <rFont val="Arial"/>
        <family val="2"/>
        <charset val="238"/>
      </rPr>
      <t>Promowanie żywności i producentów lokalnych.</t>
    </r>
    <r>
      <rPr>
        <b/>
        <sz val="10"/>
        <rFont val="Arial"/>
        <family val="2"/>
        <charset val="238"/>
      </rPr>
      <t xml:space="preserve"> Przedmiot operacji:</t>
    </r>
    <r>
      <rPr>
        <sz val="10"/>
        <rFont val="Arial"/>
        <family val="2"/>
        <charset val="238"/>
      </rPr>
      <t xml:space="preserve"> Prezentacja bogactwa i niepowtarzalności produktów lokalnych, charakterystycznych dla naszego regionu, które są jego wizytówką. </t>
    </r>
    <r>
      <rPr>
        <b/>
        <sz val="10"/>
        <rFont val="Arial"/>
        <family val="2"/>
        <charset val="238"/>
      </rPr>
      <t xml:space="preserve">Temat operacji: </t>
    </r>
    <r>
      <rPr>
        <sz val="10"/>
        <rFont val="Arial"/>
        <family val="2"/>
        <charset val="238"/>
      </rPr>
      <t xml:space="preserve">Upowszechnianie wiedzy w zakresie systemów jakości żywności, o których mowa w art. 16 ust. 1 lit. a lub b rozporządzenia nr 1305/2013.    </t>
    </r>
  </si>
  <si>
    <r>
      <rPr>
        <b/>
        <sz val="10"/>
        <rFont val="Arial"/>
        <family val="2"/>
        <charset val="238"/>
      </rPr>
      <t xml:space="preserve">Cel operacji: </t>
    </r>
    <r>
      <rPr>
        <sz val="10"/>
        <rFont val="Arial"/>
        <family val="2"/>
        <charset val="238"/>
      </rPr>
      <t xml:space="preserve">Zachowanie dziedzictwa kulturowego i promocja ginących zawodów - tkactwa. </t>
    </r>
    <r>
      <rPr>
        <b/>
        <sz val="10"/>
        <rFont val="Arial"/>
        <family val="2"/>
        <charset val="238"/>
      </rPr>
      <t xml:space="preserve">Przedmiot operacji: </t>
    </r>
    <r>
      <rPr>
        <sz val="10"/>
        <rFont val="Arial"/>
        <family val="2"/>
        <charset val="238"/>
      </rPr>
      <t xml:space="preserve">Zapoznanie uczestników warsztatów z metodą wytwarzania tkaniny dwuosnowowej z Korycina, upowszechnianie tradycji  z tym związanej oraz edukacja młodego pokolenia liderek wiejskich w zakresie dbałości o zachowanie tradycji i zwyczajów </t>
    </r>
    <r>
      <rPr>
        <b/>
        <sz val="10"/>
        <rFont val="Arial"/>
        <family val="2"/>
        <charset val="238"/>
      </rPr>
      <t xml:space="preserve">Temat operacji: </t>
    </r>
    <r>
      <rPr>
        <sz val="10"/>
        <rFont val="Arial"/>
        <family val="2"/>
        <charset val="238"/>
      </rPr>
      <t>Wspieranie rozwoju przedsiębiorczości na obszarach wiejskich przez podnoszenie poziomu wiedzy i umiejętności w obszarach innych niż wskazane w pkt. 4.7.</t>
    </r>
  </si>
  <si>
    <r>
      <rPr>
        <b/>
        <sz val="10"/>
        <rFont val="Arial"/>
        <family val="2"/>
        <charset val="238"/>
      </rPr>
      <t>Cel operacji:</t>
    </r>
    <r>
      <rPr>
        <sz val="10"/>
        <rFont val="Arial"/>
        <family val="2"/>
        <charset val="238"/>
      </rPr>
      <t xml:space="preserve"> Racjonalizacja  gospodarowania gruntami rolnymi oraz zwiększenie roli upraw rodzimych. </t>
    </r>
    <r>
      <rPr>
        <b/>
        <sz val="10"/>
        <rFont val="Arial"/>
        <family val="2"/>
        <charset val="238"/>
      </rPr>
      <t xml:space="preserve">Przedmiot operacji: </t>
    </r>
    <r>
      <rPr>
        <sz val="10"/>
        <rFont val="Arial"/>
        <family val="2"/>
        <charset val="238"/>
      </rPr>
      <t xml:space="preserve">Zapoznanie rolników oraz mieszkańców terenów wiejskich województwa podlaskiego z przykładami upraw rodzimych. </t>
    </r>
    <r>
      <rPr>
        <b/>
        <sz val="10"/>
        <rFont val="Arial"/>
        <family val="2"/>
        <charset val="238"/>
      </rPr>
      <t xml:space="preserve">Temat operacji: </t>
    </r>
    <r>
      <rPr>
        <sz val="10"/>
        <rFont val="Arial"/>
        <family val="2"/>
        <charset val="238"/>
      </rPr>
      <t>Upowszechnianie wiedzy w zakresie innowacyjnych rozwiązań w rolnictwie, produkcji żywności, leśnictwie i na obszarach wiejskich.</t>
    </r>
  </si>
  <si>
    <r>
      <rPr>
        <b/>
        <sz val="10"/>
        <rFont val="Arial"/>
        <family val="2"/>
        <charset val="238"/>
      </rPr>
      <t xml:space="preserve">Cel operacji: </t>
    </r>
    <r>
      <rPr>
        <sz val="10"/>
        <rFont val="Arial"/>
        <family val="2"/>
        <charset val="238"/>
      </rPr>
      <t xml:space="preserve">Zwiększenie świadomości rolników nt. optymalizacji i właściwego stosowania agrotechniki. </t>
    </r>
    <r>
      <rPr>
        <b/>
        <sz val="10"/>
        <rFont val="Arial"/>
        <family val="2"/>
        <charset val="238"/>
      </rPr>
      <t xml:space="preserve">Przedmiot operacji: </t>
    </r>
    <r>
      <rPr>
        <sz val="10"/>
        <rFont val="Arial"/>
        <family val="2"/>
        <charset val="238"/>
      </rPr>
      <t>Zaprezentowanie mieszkańcom obszarów wiejskich</t>
    </r>
    <r>
      <rPr>
        <b/>
        <sz val="10"/>
        <rFont val="Arial"/>
        <family val="2"/>
        <charset val="238"/>
      </rPr>
      <t xml:space="preserve"> </t>
    </r>
    <r>
      <rPr>
        <sz val="10"/>
        <rFont val="Arial"/>
        <family val="2"/>
        <charset val="238"/>
      </rPr>
      <t xml:space="preserve">przykładów  zastosowania innowacyjnych pomysłów w produkcji rolniczej i przetwórstwie rolno-spożywczym oraz przedstawienie światowych trendów  w agrotechnice. </t>
    </r>
    <r>
      <rPr>
        <b/>
        <sz val="10"/>
        <rFont val="Arial"/>
        <family val="2"/>
        <charset val="238"/>
      </rPr>
      <t xml:space="preserve">Temat operacji: </t>
    </r>
    <r>
      <rPr>
        <sz val="10"/>
        <rFont val="Arial"/>
        <family val="2"/>
        <charset val="238"/>
      </rPr>
      <t>Upowszechnianie wiedzy w zakresie innowacyjnych rozwiązań w rolnictwie, produkcji żywności, leśnictwie i na obszarach wiejskich.</t>
    </r>
  </si>
  <si>
    <r>
      <t xml:space="preserve">Cel operacji: </t>
    </r>
    <r>
      <rPr>
        <sz val="10"/>
        <rFont val="Arial"/>
        <family val="2"/>
        <charset val="238"/>
      </rPr>
      <t xml:space="preserve">"Rozwój obszarów wiejskich poprzez wymianę wiedzy i doświadczenia w zakresie prowadzenia działalności gospodarczej bazującej na zasobach środowiska naturalnego". </t>
    </r>
    <r>
      <rPr>
        <b/>
        <sz val="10"/>
        <rFont val="Arial"/>
        <family val="2"/>
        <charset val="238"/>
      </rPr>
      <t xml:space="preserve">Przedmiot operacji: </t>
    </r>
    <r>
      <rPr>
        <sz val="10"/>
        <rFont val="Arial"/>
        <family val="2"/>
        <charset val="238"/>
      </rPr>
      <t xml:space="preserve">Przekazania mieszkańcom terenów wiejskich wiedzy na temat bogactwa przyrodniczego Podlasia, tradycji zielarskich i zrównoważonego rozwoju oraz zaktywizowanie uczestników do podjęcia działań na rzecz rozwoju obszarów wiejskich i promocję wsi jako miejsca do życia i rozwoju zawodowego przy wykorzystaniu istniejących zasobów. </t>
    </r>
    <r>
      <rPr>
        <b/>
        <sz val="10"/>
        <rFont val="Arial"/>
        <family val="2"/>
        <charset val="238"/>
      </rPr>
      <t xml:space="preserve">Temat: </t>
    </r>
    <r>
      <rPr>
        <sz val="10"/>
        <rFont val="Arial"/>
        <family val="2"/>
        <charset val="238"/>
      </rPr>
      <t>1) Upowszechnianie wiedzy w zakresie tworzenia krótkich łańcuchów dostaw w rozumieniu art. 2 ust. 1 akapit drugi lit. m rozporządzenia nr 1305/2013 w sektorze rolno-spożywczym. 2) Upowszechnianie wiedzy w zakresie optymalizacji wykorzystywania przez mieszkańców obszarów wiejskich zasobów środowiska naturalnego. 3) Wspieranie rozwoju przedsiębiorczości na obszarach wiejskich przez podnoszenie poziomu wiedzy i umiejętności w obszarze małego przetwórstwa lokalnego lub w obszarze rozwoju zielonej gospodarki, w tym tworzenie nowych miejsc pracy. 4) Promocja jakości życia na wsi lub promocja wsi jako miejsca do życia i rozwoju zawodowego.</t>
    </r>
  </si>
  <si>
    <r>
      <t xml:space="preserve">Cel operacji: </t>
    </r>
    <r>
      <rPr>
        <sz val="10"/>
        <rFont val="Arial"/>
        <family val="2"/>
        <charset val="238"/>
      </rPr>
      <t xml:space="preserve">"Aktywizacja mieszkańców obszarów wiejskich do podejmowania inicjatyw na rzecz rozwoju tych obszarów". </t>
    </r>
    <r>
      <rPr>
        <b/>
        <sz val="10"/>
        <rFont val="Arial"/>
        <family val="2"/>
        <charset val="238"/>
      </rPr>
      <t xml:space="preserve">Przedmiot operacji: </t>
    </r>
    <r>
      <rPr>
        <sz val="10"/>
        <rFont val="Arial"/>
        <family val="2"/>
        <charset val="238"/>
      </rPr>
      <t xml:space="preserve">Zapoznanie uczestników warsztatów z historią ogrodów zielarskich, ekologicznym systemem uprawy, zasadami dobrej praktyki wytwórczej oraz sposobami przetwarzania surowców zielarskich w warunkach domowych, ponadto zaplanowane warsztaty pokażą uczestnikom jak wykorzystując dary natury można rozwinąć dobrze prosperującą działalność gospodarczą. </t>
    </r>
    <r>
      <rPr>
        <b/>
        <sz val="10"/>
        <rFont val="Arial"/>
        <family val="2"/>
        <charset val="238"/>
      </rPr>
      <t xml:space="preserve">Temat: </t>
    </r>
    <r>
      <rPr>
        <sz val="10"/>
        <rFont val="Arial"/>
        <family val="2"/>
        <charset val="238"/>
      </rPr>
      <t>1) Upowszechnianie wiedzy w zakresie tworzenia krótkich łańcuchów dostaw w rozumieniu art. 2 ust. 1 akapit drugi lit. m rozporządzenia nr 1305/2013 w sektorze rolno-spożywczym. 2) Upowszechnianie wiedzy w zakresie optymalizacji wykorzystywania przez mieszkańców obszarów wiejskich zasobów środowiska naturalnego. 3) Wspieranie rozwoju przedsiębiorczości na obszarach wiejskich przez podnoszenie poziomu wiedzy i umiejętności w obszarze małego przetwórstwa lokalnego lub w obszarze rozwoju zielonej gospodarki, w tym tworzenie nowych miejsc pracy. 4) Promocja jakości życia na wsi lub promocja wsi jako miejsca do życia i rozwoju zawodowego.</t>
    </r>
  </si>
  <si>
    <r>
      <t xml:space="preserve">Cel operacji: </t>
    </r>
    <r>
      <rPr>
        <sz val="10"/>
        <rFont val="Arial"/>
        <family val="2"/>
        <charset val="238"/>
      </rPr>
      <t xml:space="preserve">"Wzmacnianie powiązań pomiędzy nauką i praktyką, poprzez organizację konferencji naukowo-praktycznej stanowiącą wymianę doświadczeń między ekspertami z zakresu budownictwa drewnianego a mieszkańcami terenów wiejskich, bezpośrednimi użytkownikami tego rodzaju budownictwa". </t>
    </r>
    <r>
      <rPr>
        <b/>
        <sz val="10"/>
        <rFont val="Arial"/>
        <family val="2"/>
        <charset val="238"/>
      </rPr>
      <t xml:space="preserve">Przedmiot operacji: </t>
    </r>
    <r>
      <rPr>
        <sz val="10"/>
        <rFont val="Arial"/>
        <family val="2"/>
        <charset val="238"/>
      </rPr>
      <t xml:space="preserve">Wypracowanie dobrych praktyk w zakresie wykorzystania krajobrazu kulturowego wsi podlaskiej do celów agro – i turystycznych oraz  popularyzację wiedzy w zakresie innowacyjnych rozwiązań w gospodarstwach rolnych związanych z rozwojem turystyki i promocji obszarów wiejskich; - utworzenie sieci współpracy pomiędzy partnerami KSOW oraz mieszkańcami obszarów wiejskich. </t>
    </r>
    <r>
      <rPr>
        <b/>
        <sz val="10"/>
        <rFont val="Arial"/>
        <family val="2"/>
        <charset val="238"/>
      </rPr>
      <t>Temat: "</t>
    </r>
    <r>
      <rPr>
        <sz val="10"/>
        <rFont val="Arial"/>
        <family val="2"/>
        <charset val="238"/>
      </rPr>
      <t>Promocja jakości życia na wsi lub promocja wsi jako miejsca do życia i rozwoju zawodowego".</t>
    </r>
  </si>
  <si>
    <r>
      <t xml:space="preserve">Cel operacji: </t>
    </r>
    <r>
      <rPr>
        <sz val="10"/>
        <rFont val="Arial"/>
        <family val="2"/>
        <charset val="238"/>
      </rPr>
      <t xml:space="preserve">"Zwiększenie udziału zainteresowanych stron, tj. organizacji pozarządowej i młodzieży w rozwijaniu aktywności mieszkańców wsi oraz podejmowanie inicjatyw w zakresie rozwoju obszarów wiejskich, w tym kreowania miejsc pracy na terenach wiejskich". </t>
    </r>
    <r>
      <rPr>
        <b/>
        <sz val="10"/>
        <rFont val="Arial"/>
        <family val="2"/>
        <charset val="238"/>
      </rPr>
      <t>Przedmiot operacji:</t>
    </r>
    <r>
      <rPr>
        <sz val="10"/>
        <rFont val="Arial"/>
        <family val="2"/>
        <charset val="238"/>
      </rPr>
      <t xml:space="preserve"> Rozwój współpracy regionalnej i budowanie partnerskich relacji wśród społeczności lokalnej. </t>
    </r>
    <r>
      <rPr>
        <b/>
        <sz val="10"/>
        <rFont val="Arial"/>
        <family val="2"/>
        <charset val="238"/>
      </rPr>
      <t xml:space="preserve">Temat: </t>
    </r>
    <r>
      <rPr>
        <sz val="10"/>
        <rFont val="Arial"/>
        <family val="2"/>
        <charset val="238"/>
      </rPr>
      <t>"Promocja jakości życia na wsi lub promocja wsi jako miejsca do życia i rozwoju zawodowego".</t>
    </r>
  </si>
  <si>
    <r>
      <t xml:space="preserve">Cel operacji: </t>
    </r>
    <r>
      <rPr>
        <sz val="10"/>
        <rFont val="Arial"/>
        <family val="2"/>
        <charset val="238"/>
      </rPr>
      <t xml:space="preserve">"Upowszechnienie i zwiększenie poziomu wiedzy i umiejętności w zakresie prowadzenia rachunkowości rolnej wśród osób zainteresowanych omawianym zagadnieniem". </t>
    </r>
    <r>
      <rPr>
        <b/>
        <sz val="10"/>
        <rFont val="Arial"/>
        <family val="2"/>
        <charset val="238"/>
      </rPr>
      <t xml:space="preserve">Przedmiot operacji: </t>
    </r>
    <r>
      <rPr>
        <sz val="10"/>
        <rFont val="Arial"/>
        <family val="2"/>
        <charset val="238"/>
      </rPr>
      <t xml:space="preserve">Pogłębienie  wiedzy uczestników działań PROW 2014-2020 w zakresie prowadzenia uproszczonej rachunkowości rolnej w gospodarstwie. </t>
    </r>
    <r>
      <rPr>
        <b/>
        <sz val="10"/>
        <rFont val="Arial"/>
        <family val="2"/>
        <charset val="238"/>
      </rPr>
      <t xml:space="preserve">Temat: </t>
    </r>
    <r>
      <rPr>
        <sz val="10"/>
        <rFont val="Arial"/>
        <family val="2"/>
        <charset val="238"/>
      </rPr>
      <t>"Upowszechnianie wiedzy dotyczącej zarządzania projektami z zakresu rozwoju obszarów wiejskich".</t>
    </r>
  </si>
  <si>
    <r>
      <t>Cel operacji: "</t>
    </r>
    <r>
      <rPr>
        <sz val="10"/>
        <rFont val="Arial"/>
        <family val="2"/>
        <charset val="238"/>
      </rPr>
      <t xml:space="preserve">Wspieranie innowacji w produkcji żywności oraz zwiększenie samoorganizacji hodowców jagnięciny w województwie podlaskim". </t>
    </r>
    <r>
      <rPr>
        <b/>
        <sz val="10"/>
        <rFont val="Arial"/>
        <family val="2"/>
        <charset val="238"/>
      </rPr>
      <t xml:space="preserve">Przedmiot operacji: </t>
    </r>
    <r>
      <rPr>
        <sz val="10"/>
        <rFont val="Arial"/>
        <family val="2"/>
        <charset val="238"/>
      </rPr>
      <t xml:space="preserve">Wspierania rozwoju przedsiębiorczości na obszarach wiejskich przez podnoszenie poziomu wiedzy i umiejętności oraz  tworzeniem nowych miejsc pracy w zakresie przetwórstwa mięsa jagnięcego. </t>
    </r>
    <r>
      <rPr>
        <b/>
        <sz val="10"/>
        <rFont val="Arial"/>
        <family val="2"/>
        <charset val="238"/>
      </rPr>
      <t>Temat: "</t>
    </r>
    <r>
      <rPr>
        <sz val="10"/>
        <rFont val="Arial"/>
        <family val="2"/>
        <charset val="238"/>
      </rPr>
      <t xml:space="preserve">Wspieranie rozwoju przedsiębiorczości na obszarach wiejskich przez podnoszenie poziomu wiedzy i umiejętności w obszarze małego przetwórstwa lokalnego lub w obszarze rozwoju zielonej gospodarki, w tym tworzenie nowych miejsc pracy". </t>
    </r>
  </si>
  <si>
    <r>
      <t xml:space="preserve">Cel operacji: </t>
    </r>
    <r>
      <rPr>
        <sz val="10"/>
        <rFont val="Arial"/>
        <family val="2"/>
        <charset val="238"/>
      </rPr>
      <t xml:space="preserve">"Zwiększenie zainteresowanych stron we wdrażaniu inicjatyw na rzecz rozwoju obszarów wiejskich". </t>
    </r>
    <r>
      <rPr>
        <b/>
        <sz val="10"/>
        <rFont val="Arial"/>
        <family val="2"/>
        <charset val="238"/>
      </rPr>
      <t xml:space="preserve">Przedmiot operacji: </t>
    </r>
    <r>
      <rPr>
        <sz val="10"/>
        <rFont val="Arial"/>
        <family val="2"/>
        <charset val="238"/>
      </rPr>
      <t xml:space="preserve">Zapoznanie uczestników warsztatów z zagadnieniami prawnymi wiążących się z zakładaniem i prowadzeniem przetwórni oraz przedstawienie praktycznych zasad przetwórstwa mleka i mięsa oraz problemów produkcyjnych powstających przy przetwarzaniu produktów rolnych. </t>
    </r>
    <r>
      <rPr>
        <b/>
        <sz val="10"/>
        <rFont val="Arial"/>
        <family val="2"/>
        <charset val="238"/>
      </rPr>
      <t xml:space="preserve">Temat: </t>
    </r>
    <r>
      <rPr>
        <sz val="10"/>
        <rFont val="Arial"/>
        <family val="2"/>
        <charset val="238"/>
      </rPr>
      <t xml:space="preserve">"Wspieranie rozwoju przedsiębiorczości na obszarach wiejskich przez podnoszenie poziomu wiedzy i umiejętności w obszarze małego przetwórstwa lokalnego lub w obszarze rozwoju zielonej gospodarki, w tym tworzenie nowych miejsc pracy". </t>
    </r>
  </si>
  <si>
    <r>
      <t xml:space="preserve">Cel operacji: </t>
    </r>
    <r>
      <rPr>
        <sz val="10"/>
        <rFont val="Arial"/>
        <family val="2"/>
        <charset val="238"/>
      </rPr>
      <t>"Zwiększenie udziału rolników we wdrażanie inicjatyw na rzecz rozwoju obszarów wiejskich poprzez nabycie umiejętności i wiedzy z zakresu przetwarzania żywności, sprzedaży bezpośredniej oraz tworzenia krótkich łańcuchów dostaw".</t>
    </r>
    <r>
      <rPr>
        <b/>
        <sz val="10"/>
        <rFont val="Arial"/>
        <family val="2"/>
        <charset val="238"/>
      </rPr>
      <t xml:space="preserve"> Przedmiot operacji:  </t>
    </r>
    <r>
      <rPr>
        <sz val="10"/>
        <rFont val="Arial"/>
        <family val="2"/>
        <charset val="238"/>
      </rPr>
      <t>Zapoznanie uczestników warsztatów z metodami przygotowywania wędlin i podrobów wieprzowych, prezentacja zasad i wymogów  sprzedaży bezpośredniej oraz informowanie uczestników warsztatów o możliwościach i atutach współpracy w sektorze rolnym i realizacji przez rolników inicjatyw wspólnych.</t>
    </r>
    <r>
      <rPr>
        <b/>
        <sz val="10"/>
        <rFont val="Arial"/>
        <family val="2"/>
        <charset val="238"/>
      </rPr>
      <t xml:space="preserve"> Temat: </t>
    </r>
    <r>
      <rPr>
        <sz val="10"/>
        <rFont val="Arial"/>
        <family val="2"/>
        <charset val="238"/>
      </rPr>
      <t xml:space="preserve">"Upowszechnianie wiedzy w zakresie tworzenia krótkich łańcuchów dostaw w rozumieniu art. 2 ust. 1 akapit drugi lit. m rozporządzenia nr 1305/2013 w sektorze rolno-spożywczym". </t>
    </r>
  </si>
  <si>
    <r>
      <t>Cel operacji:</t>
    </r>
    <r>
      <rPr>
        <sz val="10"/>
        <rFont val="Arial"/>
        <family val="2"/>
        <charset val="238"/>
      </rPr>
      <t xml:space="preserve"> "Rozwój i promocja lokalnych producentów, usług i produktów lokalnych, popularyzacji kuchni lokalnej i rękodzieła ludowego oraz wymiana doświadczeń".</t>
    </r>
    <r>
      <rPr>
        <b/>
        <sz val="10"/>
        <rFont val="Arial"/>
        <family val="2"/>
        <charset val="238"/>
      </rPr>
      <t xml:space="preserve"> Przedmiot operacji: </t>
    </r>
    <r>
      <rPr>
        <sz val="10"/>
        <rFont val="Arial"/>
        <family val="2"/>
        <charset val="238"/>
      </rPr>
      <t xml:space="preserve">Wsparcie lokalnych producentów i wytwórców oraz umożliwienie rodzinnym gospodarstwom rolnym przedstawienie swojej oferty, jak najszerszej liczbie konsumentów. </t>
    </r>
    <r>
      <rPr>
        <b/>
        <sz val="10"/>
        <rFont val="Arial"/>
        <family val="2"/>
        <charset val="238"/>
      </rPr>
      <t xml:space="preserve">Temat: </t>
    </r>
    <r>
      <rPr>
        <sz val="10"/>
        <rFont val="Arial"/>
        <family val="2"/>
        <charset val="238"/>
      </rPr>
      <t>"Wspieranie rozwoju przedsiębiorczości na obszarach wiejskich przez podnoszenie poziomu wiedzy i umiejętności w obszarach innych niż wskazane w pkt. 4.7".</t>
    </r>
  </si>
  <si>
    <r>
      <rPr>
        <b/>
        <sz val="10"/>
        <rFont val="Arial"/>
        <family val="2"/>
        <charset val="238"/>
      </rPr>
      <t xml:space="preserve">Cel operacji: </t>
    </r>
    <r>
      <rPr>
        <sz val="10"/>
        <rFont val="Arial"/>
        <family val="2"/>
        <charset val="238"/>
      </rPr>
      <t xml:space="preserve">"Zwiększenie atrakcyjności oferty agroturystycznej na obszarach wiejskich województwa podlaskiego, obniżenie kosztów działalności gospodarstw domowych, wykorzystanie i tym samym zachowanie tradycyjnych receptur, zwiększenie zastosowań wykorzystania lokalnych produktów i płodów rolnych". </t>
    </r>
    <r>
      <rPr>
        <b/>
        <sz val="10"/>
        <rFont val="Arial"/>
        <family val="2"/>
        <charset val="238"/>
      </rPr>
      <t xml:space="preserve">Przedmiot operacji: </t>
    </r>
    <r>
      <rPr>
        <sz val="10"/>
        <rFont val="Arial"/>
        <family val="2"/>
        <charset val="238"/>
      </rPr>
      <t>Przekazanie wiedzy praktycznej w zakresie wytwarzania kosmetyków opartych na regionalnych recepturach i składnikach oraz włączenie nowych produktów do aktualnej działalności, a dzięki temu podniesienie atrakcyjności i zwiększenie dochodów lokalnej społeczności.</t>
    </r>
    <r>
      <rPr>
        <b/>
        <sz val="10"/>
        <rFont val="Arial"/>
        <family val="2"/>
        <charset val="238"/>
      </rPr>
      <t xml:space="preserve"> Temat</t>
    </r>
    <r>
      <rPr>
        <sz val="10"/>
        <rFont val="Arial"/>
        <family val="2"/>
        <charset val="238"/>
      </rPr>
      <t>: 1) "Upowszechnianie wiedzy w zakresie optymalizacji wykorzystywania przez mieszkańców obszarów wiejskich zasobów środowiska naturalnego". 2) "Wspieranie rozwoju przedsiębiorczości na obszarach wiejskich przez podnoszenie poziomu wiedzy i umiejętności w obszarze małego przetwórstwa lokalnego lub w obszarze rozwoju zielonej gospodarki, w tym tworzenie nowych miejsc pracy ". 3) "Promocja jakości życia na wsi lub promocja wsi jako miejsca do życia i rozwoju zawodowego".</t>
    </r>
  </si>
  <si>
    <r>
      <t>Cel operacji:</t>
    </r>
    <r>
      <rPr>
        <sz val="10"/>
        <rFont val="Arial"/>
        <family val="2"/>
        <charset val="238"/>
      </rPr>
      <t xml:space="preserve"> "Aktywizacja mieszkańców wsi z terenu Gminy Grajewo do podejmowania inicjatyw lokalnych". </t>
    </r>
    <r>
      <rPr>
        <b/>
        <sz val="10"/>
        <rFont val="Arial"/>
        <family val="2"/>
        <charset val="238"/>
      </rPr>
      <t xml:space="preserve">Przedmiot operacji: </t>
    </r>
    <r>
      <rPr>
        <sz val="10"/>
        <rFont val="Arial"/>
        <family val="2"/>
        <charset val="238"/>
      </rPr>
      <t>Przekazanie wiedzy teoretycznej i praktycznej w zakresie umiejętności tanecznych, kulinarnych, manualnych, plastycznych i konstruktorskich.</t>
    </r>
    <r>
      <rPr>
        <b/>
        <sz val="10"/>
        <rFont val="Arial"/>
        <family val="2"/>
        <charset val="238"/>
      </rPr>
      <t xml:space="preserve"> Temat: </t>
    </r>
    <r>
      <rPr>
        <sz val="10"/>
        <rFont val="Arial"/>
        <family val="2"/>
        <charset val="238"/>
      </rPr>
      <t>"Promocja jakości życia na wsi lub promocja wsi jako miejsca do życia i rozwoju zawodowego".</t>
    </r>
  </si>
  <si>
    <r>
      <t>Cel operacji: "</t>
    </r>
    <r>
      <rPr>
        <sz val="10"/>
        <rFont val="Arial"/>
        <family val="2"/>
        <charset val="238"/>
      </rPr>
      <t xml:space="preserve">Zaktywizowanie mieszkańców Gminy Boćki, w tym młodzieży do 35r. życia do podejmowania inicjatyw w obszarze świadczenia usług oraz kreowania miejsc pracy przy wykorzystaniu lokalnych zasobów". </t>
    </r>
    <r>
      <rPr>
        <b/>
        <sz val="10"/>
        <rFont val="Arial"/>
        <family val="2"/>
        <charset val="238"/>
      </rPr>
      <t>Przedmiot operacji:</t>
    </r>
    <r>
      <rPr>
        <sz val="10"/>
        <rFont val="Arial"/>
        <family val="2"/>
        <charset val="238"/>
      </rPr>
      <t xml:space="preserve"> Podniesienie świadomości i aktywizacja społeczności wiejskiej na rzecz podejmowania inicjatyw, które służą wzmocnieniu wiejskiej wspólnoty i poprawie warunków życia na wsi. </t>
    </r>
    <r>
      <rPr>
        <b/>
        <sz val="10"/>
        <rFont val="Arial"/>
        <family val="2"/>
        <charset val="238"/>
      </rPr>
      <t xml:space="preserve"> Temat: </t>
    </r>
    <r>
      <rPr>
        <sz val="10"/>
        <rFont val="Arial"/>
        <family val="2"/>
        <charset val="238"/>
      </rPr>
      <t>"Promocja jakości życia na wsi lub promocja wsi jako miejsca do życia i rozwoju zawodowego".</t>
    </r>
  </si>
  <si>
    <r>
      <rPr>
        <b/>
        <sz val="10"/>
        <rFont val="Arial"/>
        <family val="2"/>
        <charset val="238"/>
      </rPr>
      <t>Cel operacji: "</t>
    </r>
    <r>
      <rPr>
        <sz val="10"/>
        <rFont val="Arial"/>
        <family val="2"/>
        <charset val="238"/>
      </rPr>
      <t xml:space="preserve">Wygenerowanie przedsiębiorczych osób, które w nieskomplikowany sposób będą wytwarzać w domowych warunkach odzież lub przedmioty zdobione motywami ludowymi, a następnie sprzedawać je, tym samym wspomagając domowe budżety". </t>
    </r>
    <r>
      <rPr>
        <b/>
        <sz val="10"/>
        <rFont val="Arial"/>
        <family val="2"/>
        <charset val="238"/>
      </rPr>
      <t xml:space="preserve">Przedmiot operacji: </t>
    </r>
    <r>
      <rPr>
        <sz val="10"/>
        <rFont val="Arial"/>
        <family val="2"/>
        <charset val="238"/>
      </rPr>
      <t>Przekazanie wiedzy praktycznej na temat wykorzystania różnych technik artystycznych do prowadzenia działalności gospodarczej opartej na wytwarzaniu strojów i przedmiotów zawierających motywy ludowe.</t>
    </r>
    <r>
      <rPr>
        <b/>
        <sz val="10"/>
        <rFont val="Arial"/>
        <family val="2"/>
        <charset val="238"/>
      </rPr>
      <t xml:space="preserve"> Temat:</t>
    </r>
    <r>
      <rPr>
        <sz val="10"/>
        <rFont val="Arial"/>
        <family val="2"/>
        <charset val="238"/>
      </rPr>
      <t xml:space="preserve"> "Wspieranie rozwoju przedsiębiorczości na obszarach wiejskich przez podnoszenie poziomu wiedzy i umiejętności w obszarach innych niż wskazane w pkt. 4.7".
</t>
    </r>
  </si>
  <si>
    <r>
      <t xml:space="preserve">Cel operacji: </t>
    </r>
    <r>
      <rPr>
        <sz val="10"/>
        <rFont val="Arial"/>
        <family val="2"/>
        <charset val="238"/>
      </rPr>
      <t xml:space="preserve">"Podniesienie poziomu wiedzy na temat sera korycińskiego poprzez wydanie publikacji pt. "SERY KORYCIŃSKIE - JAK JE UGRYŹĆ?". </t>
    </r>
    <r>
      <rPr>
        <b/>
        <sz val="10"/>
        <rFont val="Arial"/>
        <family val="2"/>
        <charset val="238"/>
      </rPr>
      <t xml:space="preserve">Przedmiot operacji: </t>
    </r>
    <r>
      <rPr>
        <sz val="10"/>
        <rFont val="Arial"/>
        <family val="2"/>
        <charset val="238"/>
      </rPr>
      <t xml:space="preserve">Stworzenie  kompendium wiedzy na temat sera korycińskiego i jego wykorzystywania. </t>
    </r>
    <r>
      <rPr>
        <b/>
        <sz val="10"/>
        <rFont val="Arial"/>
        <family val="2"/>
        <charset val="238"/>
      </rPr>
      <t>Temat: "</t>
    </r>
    <r>
      <rPr>
        <sz val="10"/>
        <rFont val="Arial"/>
        <family val="2"/>
        <charset val="238"/>
      </rPr>
      <t xml:space="preserve">Wspieranie rozwoju przedsiębiorczości na obszarach wiejskich przez podnoszenie poziomu wiedzy i umiejętności w obszarze małego przetwórstwa lokalnego lub w obszarze rozwoju zielonej gospodarki, w tym tworzenie nowych miejsc pracy". </t>
    </r>
  </si>
  <si>
    <r>
      <rPr>
        <b/>
        <sz val="10"/>
        <rFont val="Arial"/>
        <family val="2"/>
        <charset val="238"/>
      </rPr>
      <t>Cel operacji: "</t>
    </r>
    <r>
      <rPr>
        <sz val="10"/>
        <rFont val="Arial"/>
        <family val="2"/>
        <charset val="238"/>
      </rPr>
      <t xml:space="preserve">Rozwój i promocja lokalnych producentów tradycyjnej żywności i wytwórców oraz budowanie trwałych powiązań integracyjnych pomiędzy wytwórcami, producentami a konsumentami". </t>
    </r>
    <r>
      <rPr>
        <b/>
        <sz val="10"/>
        <rFont val="Arial"/>
        <family val="2"/>
        <charset val="238"/>
      </rPr>
      <t xml:space="preserve">Przedmiot operacji: </t>
    </r>
    <r>
      <rPr>
        <sz val="10"/>
        <rFont val="Arial"/>
        <family val="2"/>
        <charset val="238"/>
      </rPr>
      <t xml:space="preserve"> Promowanie lokalnych/regionalnych produktów tradycyjnych, lokalnych twórców i artystów, zwyczajów i tradycji obszarów wiejskich. </t>
    </r>
    <r>
      <rPr>
        <b/>
        <sz val="10"/>
        <rFont val="Arial"/>
        <family val="2"/>
        <charset val="238"/>
      </rPr>
      <t xml:space="preserve">Temat: </t>
    </r>
    <r>
      <rPr>
        <sz val="10"/>
        <rFont val="Arial"/>
        <family val="2"/>
        <charset val="238"/>
      </rPr>
      <t>1) "Upowszechnianie wiedzy w zakresie tworzenia krótkich łańcuchów dostaw w rozumieniu art. 2 ust. 1 akapit drugi lit. m rozporządzenia nr 1305/2013 w sektorze rolno-spożywczym ". 2) "Upowszechnianie wiedzy w zakresie dotyczącym zachowania różnorodności genetycznej roślin lub zwierząt". 3) "Wspieranie rozwoju przedsiębiorczości na obszarach wiejskich przez podnoszenie poziomu wiedzy i umiejętności w obszarach innych niż wskazane w pkt. 4.7". 4) "Promocja jakości życia na wsi lub promocja wsi jako miejsca do życia i rozwoju zawodowego".</t>
    </r>
  </si>
  <si>
    <r>
      <t xml:space="preserve">Cel operacji: </t>
    </r>
    <r>
      <rPr>
        <sz val="10"/>
        <rFont val="Arial"/>
        <family val="2"/>
        <charset val="238"/>
      </rPr>
      <t xml:space="preserve">Zachęcanie mieszkańców terenów wiejskich do udziału w inicjatywach na rzecz rozwoju obszarów wiejskich poprzez prezentację dobrych praktyk, zwiększanie wiedzy na temat PROW, KSOW i innych źródłach finasowania. </t>
    </r>
    <r>
      <rPr>
        <b/>
        <sz val="10"/>
        <rFont val="Arial"/>
        <family val="2"/>
        <charset val="238"/>
      </rPr>
      <t xml:space="preserve">Przedmiot operacji: </t>
    </r>
    <r>
      <rPr>
        <sz val="10"/>
        <rFont val="Arial"/>
        <family val="2"/>
        <charset val="238"/>
      </rPr>
      <t xml:space="preserve">Zapoznanie uczestników imprezy z potencjałem naszego regionu, dziedzictwem kulturowym i kulinarnym naszego regionu poprzez udział w konkursach, możliwość degustacji lokalnych produktów, wysłuchanie lokalnych zespołów muzycznych oraz udział w warsztatach tańca romskiego i tańca tradycyjnego, jak również pobudzenie aktywności mieszkańców na rzecz samoorganizacji i tworzenia lokalnych inicjatyw ukierunkowanych między innymi na samozatrudnienie poprzez wykorzystanie potencjału wsi i jej mieszkańców, dziedzictwa kulturowego, produktów lokalnych, dziedzictwa naturalnego, aby obszary wiejskie w UE mogły sprostać licznym wyzwaniom gospodarczym, środowiskowym i społecznym, jakie stoją przed nimi w XXI wieku. 
</t>
    </r>
    <r>
      <rPr>
        <b/>
        <sz val="10"/>
        <rFont val="Arial"/>
        <family val="2"/>
        <charset val="238"/>
      </rPr>
      <t xml:space="preserve"> Temat: </t>
    </r>
    <r>
      <rPr>
        <sz val="10"/>
        <rFont val="Arial"/>
        <family val="2"/>
        <charset val="238"/>
      </rPr>
      <t>"Promocja jakości życia na wsi lub promocja wsi jako miejsca do życia i rozwoju zawodowego".</t>
    </r>
  </si>
  <si>
    <t>Dwuletni Plan operacyjny KSOW na lata 2016-2017 (z wyłączeniem działania 8 Plan komunikacyjny) - województwo podlaskie - 26 czerwca 2017</t>
  </si>
  <si>
    <t xml:space="preserve">Celem operacji jest promocja aktywności oraz zaangażowania w życie lokalnych społeczności, integracja z osobami niepełnosprawnymi, promocja dziedzictwa kulturowego, przyrody, ochrony środowiska. W ramach operacji sfinansowany zostanie cykl trzech dwudniowych  wrasztatów związanych tematycznie  z tradycyją i kulturą Pomorza,   przyrodą i ekologią. Dzieci i młodzież którzy wezmą udział w wrsztatach zdobędą nowe umiejetności oraz umocnią wiarę we własne możliwości. Operacja pozwoli zainicjować aktywność społeczną, kulturalną oraz zmobilizwać młodych mieszkańców obszarów wiejskich do działania i wspierania  swoich lokalnych społeczności. Planuje sie udział .ok. 90 osób łącznie na wszytskich warsztatach. </t>
  </si>
  <si>
    <t>Dwuletni Plan operacyjny KSOW na lata 2016-2017 (z wyłączeniem działania 8 Plan komunikacyjny) - województwo pomorskie - 26 czerwca 2017</t>
  </si>
  <si>
    <t>Dwuletni Plan operacyjny KSOW na lata 2016-2017 (z wyłączeniem działania 8 Plan komunikacyjny) - województwo śląskie - 26 czerwca 2017</t>
  </si>
  <si>
    <t>Dwuletni Plan operacyjny KSOW na lata 2016-2017 (z wyłączeniem działania 8 Plan komunikacyjny) - województwo świętokrzyskie - 26 czerwca 2017</t>
  </si>
  <si>
    <t>Dwuletni Plan operacyjnny KSOW na lata 2016-2017 (z wyłączeniem działania 8 Plan komunikacyjny) - województwo warmińsko-mazurskie - 26 czerwca 2017</t>
  </si>
  <si>
    <t>Dwuletni Plan operacyjny KSOW na lata 2016-2017 (z wyłączeniem działania 8 Plan komunikacyjny) - województwo wielkopolskie - 26 czerwca 2017</t>
  </si>
  <si>
    <t>Dwuletni Plan operacyjny KSOW na lata 2016-2017 (z wyłączeniem działania 8 Plan komunikacyjny) - województwo zachodniopomorskie - 26 czerwca 2017</t>
  </si>
  <si>
    <t>Celem głównym operacji jest promowanie  polskich i regionalnych producentów żywności , wytwórców produktów lokalnych,  lokalnych twórców i artystów oraz propagowanie trendu naturalnej żywności i popularyzowanie informacji o jej wytwórcach w regionie a przez to promowanie zrównoważonego rozwoju obszarów wiejskich.</t>
  </si>
  <si>
    <r>
      <t xml:space="preserve">liderki wiejskie, przedstawicielki samorządu rolniczego, przedstawicielki związków i organizacji rolniczych, przedstawicielki fundacji i stowarzyszeń działających na rzecz rozwoju aktywności i partycypacji społecznej kobiet lub zajmujących się problematyką przeciwdziałania dyskryminacji kobiet i ich wykluczeniu społecznemu, przedstawiciele instytucji samorządu terytorialnego, świata nauki, instytucji otoczenia biznesu, w tym doradztwa rolniczego, instytucji działających w obszarze pomocy społecznej i przeciwdziałających dyskryminacji ze względu na płeć. </t>
    </r>
    <r>
      <rPr>
        <strike/>
        <sz val="10"/>
        <color rgb="FFFF0000"/>
        <rFont val="Arial"/>
        <family val="2"/>
        <charset val="238"/>
      </rPr>
      <t/>
    </r>
  </si>
  <si>
    <t xml:space="preserve">Cel główny operacji: zwiększenie aktywności i partycypacji społecznej kobiet wiejskich.
Cele szczegółowe::
- wzmocnienie roli kobiet w procesach rozwoju lokalnego; 
- popularyzacja narzędzi aktywizacji ekonomicznej ludności z obszarów wiejskich;
- wsparcie partycypacji społecznej kobiet, 
- budowa kapitału społecznego na obszarach wiejskich;
- rozwój organizacji pozarządowych działających na obszarach wiejskich;
- integracja kobiet z obszarów wiejskich,
- wsparcie rozwoju podmiotów ekonomii społecznej.
</t>
  </si>
  <si>
    <t>planuje się zorganizować:
- 2 cykle dwudniowych warsztatów, każdy będzie się składać z 8 warsztatów,
- 1 cykl jednodniowych warsztatów, składającego się z 8 spotkań
- 2 jednodniowe szkolenia,
- przelot i zakwaterowanie dla 22 przedstawicieli LGD biorących udział w zagranicznych spotkaniach mających na celu skojarzenie potencjalnych partnerów projektów współpracy międzynarodowej, 
- catering podczas 3 spotkań.</t>
  </si>
  <si>
    <t>Przedstawiciele ośrodków doradztwa rolniczego, przedstawiciele Centrum Doradztwa Rolniczego oraz przedstawiciele instytutów naukowo- badawczych, będących partnerami Sieci na rzecz innowacji w rolnictwie i na obszarach wiejskich (SIR)</t>
  </si>
  <si>
    <t>Zorganizowanie 1 spotkania w 2016 r. i 2 spotkań w 2017 r.  dla przedstawicieli kadry zarządzającej instytutów naukowo-badawczych, (łącznie 3 spotkania)</t>
  </si>
  <si>
    <t>Kadra zarządzająca, pracownicy naukowi instytutów naukowo- badawczych nadzorowanych przez Ministra Rolnictwa i Rozwoju Wsi oraz przedstawiciele innych podmiotów związanych z wdrażaniem innowacji w sektorze rolno-spożywczym i na obszarach wiejskich</t>
  </si>
  <si>
    <t>Dwuletni Plan operacyjny KSOW na lata 2016-2017 (z wyłączeniem działania 8 Plan komunikacyjny) - Instytucja Zarządzająca i Jednostka Centralna - 26 czerwca 2017</t>
  </si>
  <si>
    <t xml:space="preserve"> I dzień 74 , II dzień 54</t>
  </si>
  <si>
    <t>Dwuletni Plan operacyjny KSOW na lata 2016-2017 (z wyłączeniem działania 8 Plan komunikacyjny) - Centrum Doradztwa Rolniczego - 26 czerwca 2017</t>
  </si>
  <si>
    <t>Dwuletni Plan operacyjny KSOW na lata 2016-2017 (z wyłączeniem działania 8 Plan komunikacyjny) - dolnośląski WODR - 26 czerwca 2017</t>
  </si>
  <si>
    <r>
      <rPr>
        <b/>
        <sz val="11"/>
        <rFont val="Calibri"/>
        <family val="2"/>
        <charset val="238"/>
        <scheme val="minor"/>
      </rPr>
      <t>Wyjazd studyjny</t>
    </r>
    <r>
      <rPr>
        <sz val="11"/>
        <rFont val="Calibri"/>
        <family val="2"/>
        <charset val="238"/>
        <scheme val="minor"/>
      </rPr>
      <t xml:space="preserve"> do  Hodowli Roślin Strzelce, Instytutu Hodowli i Aklimatyzacji Roślin w Radzikowie oraz Instytutu Technologiczno-Przyrodniczego w Falentach </t>
    </r>
  </si>
  <si>
    <t>Dwuletni Plan operacyjny KSOW na lata 2016-2017 (z wyłączeniem działania 8 Plan komunikacyjny) - kujawsko-pomorski WODR - 26 czerwca 2017</t>
  </si>
  <si>
    <t>rolnicy, grupy rolników, organizacje rolników, doradcy rolniczy, przedstawiciele nauki, pracownicy instytucji działających na rzecz rozwoju obszarów wiejskich, przedsiębiorcy sektora rolno-spożywczego, przedstawiciele szkół rolniczych</t>
  </si>
  <si>
    <t>rolnicy, grupy rolników, posiadacze lasów, przedstawiciele instytutów naukowych/uczelni wyższych (naukowców), przedsiębiorcy sektora rolnego i spożywczego oraz sektorów działających na rzecz sektora rolnego i spożywczego, doradcy rolniczy</t>
  </si>
  <si>
    <t>Dwuletni Plan operacyjny KSOW na lata 2016-2017 (z wyłączeniem działania 8 Plan komunikacyjny) - lubelski WODR - 26 czerwca 2017</t>
  </si>
  <si>
    <t>Dwuletni Plan operacyjny KSOW na lata 2016-2017 (z wyłączeniem działania 8 Plan komunikacyjny) -  lubuski WODR - 26 czerwca 2017</t>
  </si>
  <si>
    <r>
      <t xml:space="preserve"> Celem operacji jest zapoznanie uczestników</t>
    </r>
    <r>
      <rPr>
        <sz val="10"/>
        <rFont val="Tahoma1"/>
        <charset val="238"/>
      </rPr>
      <t xml:space="preserve"> </t>
    </r>
    <r>
      <rPr>
        <sz val="10"/>
        <rFont val="Calibri"/>
        <family val="2"/>
        <charset val="238"/>
      </rPr>
      <t>z innowacyjnymi metodami ochrony roślin sadowniczych oraz przedstawienie najnowszych wyników badań naukowych w tej dziedzinie. Seminarium przyczyni się do wymiany doświadczeń i wiedzy na temat uprawy roślin sadowniczych pomiędzy środowiskiem naukowym, doradcami, rolnikami uprawiającymi owoce czy też przetwórcami. Dzięki spotkaniu nawiązane zostaną kontakty pomiędzy tymi grupami, które w przyszłości będą płaszczyzną wymiany wiedzy w tym zakresie.
 Celem operacji jest zapoznanie uczestników</t>
    </r>
    <r>
      <rPr>
        <sz val="10"/>
        <rFont val="Tahoma1"/>
        <charset val="238"/>
      </rPr>
      <t xml:space="preserve"> </t>
    </r>
    <r>
      <rPr>
        <sz val="10"/>
        <rFont val="Calibri"/>
        <family val="2"/>
        <charset val="238"/>
      </rPr>
      <t xml:space="preserve">z innowacyjnymi metodami ochrony roślin sadowniczych oraz przedstawienie najnowszych wyników badań naukowych w tej dziedzinie. Seminarium przyczyni się do wymiany doświadczeń i wiedzy na temat uprawy roślin sadowniczych pomiędzy środowiskiem naukowym, doradcami, rolnikami uprawiającymi owoce czy też przetwórcami. Dzięki spotkaniu nawiązane zostaną kontakty pomiędzy tymi grupami, które w przyszłości będą płaszczyzną wymiany wiedzy w tym zakresie.
</t>
    </r>
  </si>
  <si>
    <r>
      <t>Wyjazd studyjny „</t>
    </r>
    <r>
      <rPr>
        <i/>
        <sz val="10"/>
        <rFont val="Calibri"/>
        <family val="2"/>
        <charset val="238"/>
      </rPr>
      <t>Innowacyjne rozwiązania w uprawach ekologicznych, hodowli zwierząt oraz produkcji biopaliw wdrażane na terenach województwa podlaskiego</t>
    </r>
    <r>
      <rPr>
        <sz val="10"/>
        <rFont val="Calibri"/>
        <family val="2"/>
        <charset val="238"/>
      </rPr>
      <t>”</t>
    </r>
    <r>
      <rPr>
        <i/>
        <sz val="10"/>
        <rFont val="Calibri"/>
        <family val="2"/>
        <charset val="238"/>
      </rPr>
      <t xml:space="preserve"> </t>
    </r>
    <r>
      <rPr>
        <sz val="10"/>
        <rFont val="Calibri"/>
        <family val="2"/>
        <charset val="238"/>
      </rPr>
      <t>ma na celu przybliżenie i propagowanie innowacyjnych, nowoczesnych form prowadzenia działalności rolniczej. Wizyty w poszczególnych gospodarstwach, czy też firmach mają pozwolić uczestnikom na poszerzenie wiedzy na temat innowacyjnych upraw lub hodowli, możliwych do zaadoptowania w swojej działalności. Poznanie nowych pomysłów na uprawę lub hodowlę może być szansą na przekwalifikowanie dotychczasowej działalności na nową , bardziej dochodową. Dzięki operacji uczestnicy będą mogli nawiązać kontakty między sobą, a także odwiedzanymi hodowcami, rolnikami, firmami i przedsiębiorcami, które będą płaszczyzną wymiany wiedzy w tym zakresie i mogą zaowocować dalszą współpracą, która przyczynić się do rozwoju i wprowadzenia innowacyjnych rozwiązań w gospodarstwach na terenie woj. łódzkiego.</t>
    </r>
  </si>
  <si>
    <r>
      <t>Działanie informacyjno- aktywizujące brokera innowacji formą identyfikacji problemów w rolnictwie, mogących stanowić podstawę do powstania innowacyjnych grup operacyjnych</t>
    </r>
    <r>
      <rPr>
        <sz val="10"/>
        <rFont val="Calibri"/>
        <family val="2"/>
        <charset val="238"/>
      </rPr>
      <t xml:space="preserve"> głownymi celami operacji realizowanymi przez brokera będzie promowanie wdrażanie innowacji w rolnictwie i na obszarach wiejskich, ułatwianie wymiany wiedzy oraz dobrych praktyk pomiędzy przedstawicielami nauki oraz praktyki, co docelowo powinno pozwolić wypracować projekty, wokół których zostaną zawiązane grupy operacyjne. Broker spotykając się z przedstawicielami praktyki, a więc rolnikami, hodowcami itp. Będzie miał okazję poznać obecną sytuację, charakterystykę, problemy związane z prowadzeniem działalności rolniczej na terenach województwa łódzkiego. Celem znalezienia rozwiązania tych problemów oraz ulepszenia już działających rozwiązań Broker będzie przeprowadzał szereg spotkań i rozmów z podmiotami działającymi w rolnictwie. Będą organizowane spotkania z pracownikami uczelni i instytutów badawczych podczas których broker będzie przekazywał zdiagnozowane problemy celem ewentualnego podjęcia nad nimi nowych badań lub zastosowania środków zaradczych już opracowanych. Spotkania z przedstawicielami nauki powinny również pozwolić na zwrotne uzyskanie wiedzy o najnowszych dokonaniach badawczych i przekazanie jej bezpośrednio do rolników. W tym celu broker będzie organizował spotkania, krótkie wyjazdy studyjne, w których będą brali udział i naukowcy i rolnicy. Aktywny i dyspozycyjny broker, który swoim działaniem pozwoli na stworzenie pewnego rodzaju platformy wymiany doświadczeń ale również będzie podmiotem, do którego rolnik będzie mógł się zwrócić z problemem, czy też innowacyjnym pomysłem, stanowi szanse na dopływ innowacji do rolnictwa. Stanowi również szanse na nadanie impetu dla rolników i przedsiębiorców rolnych mających nowe, ciekawe pomysły, a którym brakuję wsparcia np. finansowego lub badawczego w ich realizacji. Podczas wielu spotkań realizujących operację broker będzie miał szansę wyszukać takich rolników i podjąć próbę połączenia ich z innymi podmiotami na rynku, również zainteresowanymi innowację w danej dziedzinie. Organizacja takich spotkań pozwoli na dokładne zdiagnozowanie tematu a w następstwie stworzenie grupy operacyjnej, pracującej nad wprowadzeniem projektu w życie. Dzięki operacji będzie możliwość koordynowania przez brokera procesu zakładania takiej grupy tj. organizowanie spotkań pomiędzy potencjalnymi uczestnikami, przekazywanie uczestnikom najnowszych informacji i aktualności. Realizacja operacji powinna być dużym wsparciem dla członków potencjalnej grupy.   </t>
    </r>
  </si>
  <si>
    <t xml:space="preserve">Wyjazd studyjny pn. „Poszukiwanie i przygotowanie potencjalnych członków grup operacyjnych w województwie łódzkim – na przykładzie dobry praktyk z województwa opolskiego”. </t>
  </si>
  <si>
    <t xml:space="preserve">Wyjazd studyjny ma na celu pogłębienie wiedzy na temat działania Współpraca, a także zapoznania uczestników wyjazdu z dobrymi praktykami w tworzeniu i funkcjonowaniu grup operacyjnych na terenie województwa opolskiego. Współpraca partnerów KSOW i SIR, rolników, hodowców, doradców rolnych, przetwórców, przedsiębiorców, przedstawicieli jednostek samorządu terytorialnego, organizacji pozarządowych oraz jednostek naukowych z województwa łódzkiego jest niezbędna do powołania efektywnej grupy na rzecz innowacji EPI w województwie łódzkim. Wyjazd studyjny ma również zachęcić do działania i pokazać osobom zainteresowanym wstąpieniem lub założeniem potencjalnej grupy operacyjnej dobrych praktyk, a także umożliwić wymianę wiedzy z ekspertami  i brokerami z województwa opolskiego. </t>
  </si>
  <si>
    <t>Wyjazd studyjny pn. „Innowacyjne i ekologiczne metody przetwórstwa produktów rolnych szansą na przetrwanie małych gospodarstw rolnych na ziemi łódzkiej”  ma na celu przybliżenie i propagowanie innowacyjnych, nowoczesnych form prowadzenia działalności rolniczej. Wizyty w poszczególnych gospodarstwach, czy też firmach mają pozwolić uczestnikom na poszerzenie wiedzy na temat innowacyjnych upraw lub hodowli, możliwych do zaadoptowania w swojej działalności. Poznanie nowych pomysłów na uprawę lub hodowlę może być szansą na przekwalifikowanie dotychczasowej działalności na nową, bardziej dochodową. Dzięki operacji uczestnicy będą mogli nawiązać kontakty między sobą, a także odwiedzanymi hodowcami, rolnikami, firmami i przedsiębiorcami, które będą płaszczyzną wymiany wiedzy w tym zakresie i mogą zaowocować dalszą współpracą, która przyczynić się do rozwoju i wprowadzenia innowacyjnych rozwiązań w gospodarstwach na terenie woj. łódzkiego.</t>
  </si>
  <si>
    <t>Dwuletni Plan operacyjny KSOW na lata 2016-2017 (z wyłączeniem działania 8 Plan komunikacyjny) - łódzki WODR - 26 czerwca 2017</t>
  </si>
  <si>
    <t>Ekologiczna uprawa roślin ogrodniczych szansą rozwoju małopolskich gospodarstw.</t>
  </si>
  <si>
    <t>Dwuletni Plan operacyjny KSOW na lata 2016-2017 (z wyłączeniem działania 8 Plan komunikacyjny) - małopolski WODR - 26 czerwca 2017</t>
  </si>
  <si>
    <t>Dwuletni Plan operacyjny KSOW na lata 2016-2017 (z wyłączeniem działania 8 Plan komunikacyjny) - mazowiecki WODR - 26 czerwca 2017</t>
  </si>
  <si>
    <t>Dwuletni Plan operacyjny KSOW na lata 2016-2017 (z wyłączeniem działania 8 Plan komunikacyjny) - opolski WODR - 26 czerwca 2017</t>
  </si>
  <si>
    <r>
      <t xml:space="preserve">Konferencja pn. </t>
    </r>
    <r>
      <rPr>
        <sz val="10"/>
        <rFont val="Times New Roman"/>
        <family val="1"/>
        <charset val="238"/>
      </rPr>
      <t xml:space="preserve">–  </t>
    </r>
    <r>
      <rPr>
        <sz val="10"/>
        <rFont val="Tahoma"/>
        <family val="2"/>
        <charset val="238"/>
      </rPr>
      <t>Innowacyjne metody chowu i hodowli królików</t>
    </r>
  </si>
  <si>
    <r>
      <t xml:space="preserve">
 </t>
    </r>
    <r>
      <rPr>
        <sz val="10"/>
        <rFont val="Tahoma"/>
        <family val="2"/>
        <charset val="238"/>
      </rPr>
      <t xml:space="preserve">
Celem głównym operacji jest podniesienie poziomu wiedzy i informacji o innowacjach w chowie i hodowli królików wśród zainteresowanych rolników, doradców, przedsiębiorców z terenu województwa podkarpackiego i innych regionów Polski o liczbie 80 osób poprzez przeprowadzenie konferencji, wsparcie działania na rzecz tworzenia sieci kontaktów dla doradców i służb wspierających wdrażanie innowacji na obszarach wiejskich w zakresie podniesienia wiedzy na temat  innowacji w chowie i hodowli królików.
Celem operacji jest  informowanie społeczeństwa i potencjalnych beneficjentów o polityce rozwoju obszarów wiejskich i wsparciu finansowym w ramach PROW, wspieranie tworzenia sieci współpracy partnerskiej dotyczącej rolnictwa i obszarów wiejskich przez podnoszenie poziomu wiedzy w tym zakresie.</t>
    </r>
    <r>
      <rPr>
        <sz val="10"/>
        <rFont val="Calibri"/>
        <family val="2"/>
        <charset val="238"/>
        <scheme val="minor"/>
      </rPr>
      <t xml:space="preserve">
</t>
    </r>
  </si>
  <si>
    <r>
      <rPr>
        <sz val="10"/>
        <rFont val="Tahoma"/>
        <family val="2"/>
        <charset val="238"/>
      </rPr>
      <t>Grupę docelową niniejszej operacji stanowią rolnicy – hodowcy królików, doradcy rolniczy, przedsiębiorcy branży rolniczej, przedstawiciele świata nauki w liczbie 80 osób zainteresowanych wdrażaniem innowacji w zakresie chowu i hodowli królików. 
Realizując powyższą operację przyczyniamy się do rozwiązania problemu głównego, a jednocześnie do realizacji celu głównego jakim jest dostarczenie wiedzy na temat innowacji w chowie i hodowli królików poprzez organizację konferencji dla 80 uczestników.</t>
    </r>
    <r>
      <rPr>
        <sz val="10"/>
        <rFont val="Calibri"/>
        <family val="2"/>
        <charset val="238"/>
        <scheme val="minor"/>
      </rPr>
      <t xml:space="preserve">
</t>
    </r>
  </si>
  <si>
    <r>
      <t xml:space="preserve">
</t>
    </r>
    <r>
      <rPr>
        <sz val="10"/>
        <rFont val="Tahoma"/>
        <family val="2"/>
        <charset val="238"/>
      </rPr>
      <t>Operacja zakłada organizację  konferencji dla rolników, przedsiębiorców w tym sektora rolno-spożywczego i przedstawicieli różnych instytucji  z branży rolniczej i około rolniczej  z województwa podkarpackiego oraz innych województw.  Planowana operacją   pozwoli na wymianę doświadczeń i identyfikację potrzeb w zakresie zastosowania nowych, dobrych praktyk i innowacyjnych rozwiązań w produkcji rolnej, w sektorze rolno-spożywczym . Zapozna jej uczestników z osiągnięciami nauki w dziedzinie chowu i hodowli bydła,  w zakresie dotyczącym zachowania różnorodności genetycznej  zwierząt. Jej uczestnicy zostaną zapoznani  o polityce rozwoju obszarów wiejskich i wsparciu finansowym w ramach PROW na lata 2014-2020.
Celem operacji jest wsparcie działania na rzecz tworzenia sieci kontaktów dla doradców i służb wspierających wdrażanie innowacji na obszarach wiejskich w zakresie podniesienia wiedzy na temat  innowacji w chowie i hodowli bydła, informowanie społeczeństwa i potencjalnych beneficjentów o polityce rozwoju obszarów wiejskich i wsparciu finansowym w ramach PROW na lata 2014-2020, wspieranie tworzenia sieci współpracy partnerskiej dotyczącej rolnictwa i obszarów wiejskich przez podnoszenie poziomu wiedzy w tym zakresie.</t>
    </r>
    <r>
      <rPr>
        <sz val="10"/>
        <rFont val="Calibri"/>
        <family val="2"/>
        <charset val="238"/>
        <scheme val="minor"/>
      </rPr>
      <t xml:space="preserve">
</t>
    </r>
  </si>
  <si>
    <r>
      <rPr>
        <sz val="10"/>
        <rFont val="Tahoma"/>
        <family val="2"/>
        <charset val="238"/>
      </rPr>
      <t xml:space="preserve">Grupę docelową niniejszej operacji stanowią rolnicy – hodowcy bydła, doradcy rolniczy, przedsiębiorcy branży rolniczej, przedstawiciele świata nauki w liczbie 80 osób zainteresowanych wdrażaniem innowacji w zakresie chowu i hodowli bydła. 
Realizując powyższą operację przyczyniamy się do rozwiązania problemu głównego, a jednocześnie do realizacji celu głównego jakim jest dostarczenie wiedzy na temat innowacji w chowie i hodowli bydła poprzez organizację konferencji dla 80 uczestników.
</t>
    </r>
    <r>
      <rPr>
        <sz val="10"/>
        <rFont val="Calibri"/>
        <family val="2"/>
        <charset val="238"/>
        <scheme val="minor"/>
      </rPr>
      <t xml:space="preserve">
</t>
    </r>
  </si>
  <si>
    <r>
      <t xml:space="preserve">
R</t>
    </r>
    <r>
      <rPr>
        <sz val="10"/>
        <rFont val="Tahoma"/>
        <family val="2"/>
        <charset val="238"/>
      </rPr>
      <t>ealizacja operacji wpisuje się w założenia  PROW w latach 2014-2020 i jest zgodna z   priorytetem 1 tj.  ułatwianiem transferu wiedzy i innowacji w rolnictwie, leśnictwie i na obszarach wiejskich. Sieć na rzecz innowacji w rolnictwie działa dopiero od połowy 2015 roku i zasadnym jest wymiana doświadczeń i dobrych praktyk w prowadzeniu takiej sieci przez doświadczonych rolników z Austrii. Ponadto w Austrii będzie można podpatrzeć innowacyjne rozwiązania, które mogą zainspirować uczestników wyjazdu do zastosowania nowości również w swoich gospodarstwach Zapoznanie się  z funkcjonowaniem sieci  innowacji na rzecz rolnictwa w Austrii, a także z doświadczeniami z nowatorskimi metodami pracy hodowlanej wśród bydła ,działaniami na rzecz tworzenia międzynarodowej sieci kontaktów dla doradców , rolników i służb wspierających wdrażanie innowacji na obszarach wiejskich. Zwiększy zainteresowanie rolników hodowlą bydła simentalskiego, w przyszłości przyczyni się do  zahamowanie spadkowych tendencji w rejonach górskich i podgórskich. W przyszłości dzięki takim kontaktom będzie możliwe  włączenie polskiej bazy genomowej dotyczącej bydła rasy simentalskiej do bazy międzynarodowej (Austria, Niemcy, Czechy)</t>
    </r>
    <r>
      <rPr>
        <sz val="10"/>
        <rFont val="Calibri"/>
        <family val="2"/>
        <charset val="238"/>
        <scheme val="minor"/>
      </rPr>
      <t xml:space="preserve">
</t>
    </r>
  </si>
  <si>
    <r>
      <rPr>
        <sz val="10"/>
        <rFont val="Tahoma"/>
        <family val="2"/>
        <charset val="238"/>
      </rPr>
      <t>Grupę docelową niniejszej operacji stanowią rolnicy, doradcy rolniczy, przedsiębiorcy branży rolniczej, przedstawiciele świata nauki w liczbie 35 osób zainteresowanych wdrażaniem innowacji w zakresie chowie i hodowli bydła o użytkowości mlecznej i mięsnej.
Realizując powyższą operację przyczyniamy się do rozwiązania problemu głównego, a jednocześnie do realizacji celu głównego jakim jest dostarczenie wiedzy na temat innowacji w hodowli bydła poprzez organizację wyjazdu studyjnego dla 35 uczestników.</t>
    </r>
    <r>
      <rPr>
        <sz val="10"/>
        <rFont val="Calibri"/>
        <family val="2"/>
        <charset val="238"/>
        <scheme val="minor"/>
      </rPr>
      <t xml:space="preserve">
</t>
    </r>
  </si>
  <si>
    <t>Grupą docelową, do której skierowane będą zaproszenia to: partnerzy KSOW i SIR z woj. podkarpackiego, rolnicy, doradcy rolni, przetwórcy, przedsiębiorcy, przedstawiciele jednostek samorządu terytorialnego, oraz jednostek naukowych. Wyjazd studyjny skierowany jest do potencjalnych członków grupy operacyjnej, osób zainteresowanych założeniem takiej grupy, bądź udziałem w takiej grupie.  W operacji uczestniczyć będzie 40 osób.</t>
  </si>
  <si>
    <t>Dwuletni Planu operacyjny KSOW na lata 2016-2017 (z wyłączeniem działania 8 Plan komunikacyjny) - podkarpacki WODR - 26 czerwca 2017</t>
  </si>
  <si>
    <t>Dwuletni Plan operacyjny KSOW na lata 2016-2017 (z wyłączeniem działania 8 Plan komunikacyjny) - podlaski WODR - 26 czerwca 2017</t>
  </si>
  <si>
    <t>Dwuletni Plan operacyjny KSOW na lata 2016-2017 (z wyłączeniem działania 8 Plan komunikacyjny) - pomorski WODR - 26 czerwca 2017</t>
  </si>
  <si>
    <t>Dwuletni Plan operacyjny KSOW na lata 2016-2017 (z wyłączeniem działania 8 Plan komunikacyjny) - śląski WODR - 26 czerwca 2017</t>
  </si>
  <si>
    <t>Dwuletni Plan operacyjny KSOW na lata 2016-2017 (z wyłączeniem działania 8 Plan komunikacyjny) - świętokrzyski WODR - 26 czerwca 2017</t>
  </si>
  <si>
    <t>Dwuletni Plan operacyjny KSOW na lata 2016-2017 (z wyłączeniem działania 8 Plan komunikacyjny) - warmińsko-mazurski WODR - 26 czerwca 2017</t>
  </si>
  <si>
    <t>Dwuletni Plan operacyjny KSOW na lata 2016-2017 (z wyłączeniem działania 8 Plan komunikacyjny) - wielkopolski WODR - 26 czerwca 2017</t>
  </si>
  <si>
    <t>Dwuletni Plan operacyjny KSOW na lata 2016-2017 (z wyłączeniem działania 8 Plan komunikacyjny) - zachodniopomorski WODR - 26 czerwca 2017</t>
  </si>
  <si>
    <t>dolnośląska JR</t>
  </si>
  <si>
    <t>kujawsko-pomorska JR</t>
  </si>
  <si>
    <t>lubelska JR</t>
  </si>
  <si>
    <t>lubuska JR</t>
  </si>
  <si>
    <t>łódzka JR</t>
  </si>
  <si>
    <t>małopolska JR</t>
  </si>
  <si>
    <t>mazowiecka JR</t>
  </si>
  <si>
    <t>opolska JR</t>
  </si>
  <si>
    <t>podkarpacka JR</t>
  </si>
  <si>
    <t>podlaska JR</t>
  </si>
  <si>
    <t>pomorska JR</t>
  </si>
  <si>
    <t>śląska JR</t>
  </si>
  <si>
    <t>świętokrzyska JR</t>
  </si>
  <si>
    <t>warmińsko-mazurska JR</t>
  </si>
  <si>
    <t>wielkopolska JR</t>
  </si>
  <si>
    <t>zachodniopomorska JR</t>
  </si>
  <si>
    <t>Instytucja Zarządzajaca</t>
  </si>
  <si>
    <t>dolnośląski WODR</t>
  </si>
  <si>
    <t>kujawsko-pomorski WODR</t>
  </si>
  <si>
    <t>lubelski WODR</t>
  </si>
  <si>
    <t>lubuski WODR</t>
  </si>
  <si>
    <t>łódzki WODR</t>
  </si>
  <si>
    <t>małopolski WODR</t>
  </si>
  <si>
    <t>mazowiecki WODR</t>
  </si>
  <si>
    <t>opolski WODR</t>
  </si>
  <si>
    <t>podkarpacki WODR</t>
  </si>
  <si>
    <t>podlaski WODR</t>
  </si>
  <si>
    <t>pomorski WODR</t>
  </si>
  <si>
    <t>śląski WODR</t>
  </si>
  <si>
    <t>świętokrzyski WODR</t>
  </si>
  <si>
    <t>warmińsko-mazurski WODR</t>
  </si>
  <si>
    <t>wielkopolski WODR</t>
  </si>
  <si>
    <t>zachodniopomorski WODR</t>
  </si>
  <si>
    <t>Jednosti wsparcia sieci</t>
  </si>
  <si>
    <t>RAZEM</t>
  </si>
  <si>
    <t>Załącznik nr 2 do uchwały nr 20 GR ds. KSOW</t>
  </si>
  <si>
    <t>dwuletniego planu operacyjnego Krajowej Sieci Obszarów Wiejskich na lata 2016-2017 z wyłączeniem działania 8 Plan Komunikacyjny</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</si>
</sst>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8" formatCode="#,##0.00\ &quot;zł&quot;;[Red]\-#,##0.00\ &quot;zł&quot;"/>
    <numFmt numFmtId="44" formatCode="_-* #,##0.00\ &quot;zł&quot;_-;\-* #,##0.00\ &quot;zł&quot;_-;_-* &quot;-&quot;??\ &quot;zł&quot;_-;_-@_-"/>
    <numFmt numFmtId="43" formatCode="_-* #,##0.00\ _z_ł_-;\-* #,##0.00\ _z_ł_-;_-* &quot;-&quot;??\ _z_ł_-;_-@_-"/>
    <numFmt numFmtId="164" formatCode="#,##0.00\ _z_ł"/>
    <numFmt numFmtId="165" formatCode="[$-415]General"/>
    <numFmt numFmtId="166" formatCode="#,##0.00&quot;     &quot;"/>
    <numFmt numFmtId="167" formatCode="[$-415]#,##0.00"/>
    <numFmt numFmtId="168" formatCode="#,##0.00_ ;[Red]\-#,##0.00\ "/>
    <numFmt numFmtId="169" formatCode="#,##0.00\ &quot;zł&quot;"/>
    <numFmt numFmtId="170" formatCode="#,##0.00_ ;\-#,##0.00\ "/>
  </numFmts>
  <fonts count="61">
    <font>
      <sz val="11"/>
      <color theme="1"/>
      <name val="Calibri"/>
      <family val="2"/>
      <charset val="238"/>
      <scheme val="minor"/>
    </font>
    <font>
      <b/>
      <sz val="12"/>
      <color indexed="8"/>
      <name val="Calibri"/>
      <family val="2"/>
      <charset val="238"/>
    </font>
    <font>
      <sz val="11"/>
      <color indexed="8"/>
      <name val="Calibri"/>
      <family val="2"/>
      <charset val="238"/>
    </font>
    <font>
      <sz val="10"/>
      <name val="Arial CE"/>
      <charset val="238"/>
    </font>
    <font>
      <sz val="10"/>
      <name val="Calibri"/>
      <family val="2"/>
      <charset val="238"/>
    </font>
    <font>
      <sz val="10"/>
      <name val="Calibri"/>
      <family val="2"/>
      <charset val="238"/>
      <scheme val="minor"/>
    </font>
    <font>
      <sz val="8.5"/>
      <name val="Calibri"/>
      <family val="2"/>
      <charset val="238"/>
    </font>
    <font>
      <sz val="10"/>
      <name val="Arial CE"/>
      <family val="2"/>
      <charset val="238"/>
    </font>
    <font>
      <sz val="11"/>
      <name val="Calibri"/>
      <family val="2"/>
      <charset val="238"/>
    </font>
    <font>
      <sz val="11"/>
      <color indexed="8"/>
      <name val="Calibri"/>
      <family val="2"/>
    </font>
    <font>
      <sz val="11"/>
      <name val="Calibri"/>
      <family val="2"/>
      <charset val="238"/>
      <scheme val="minor"/>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sz val="11"/>
      <color rgb="FFFF0000"/>
      <name val="Calibri"/>
      <family val="2"/>
      <charset val="238"/>
      <scheme val="minor"/>
    </font>
    <font>
      <sz val="12"/>
      <color indexed="8"/>
      <name val="Calibri"/>
      <family val="2"/>
      <charset val="238"/>
    </font>
    <font>
      <sz val="12"/>
      <color theme="1"/>
      <name val="Calibri"/>
      <family val="2"/>
      <charset val="238"/>
      <scheme val="minor"/>
    </font>
    <font>
      <sz val="12"/>
      <name val="Calibri"/>
      <family val="2"/>
      <charset val="238"/>
    </font>
    <font>
      <sz val="12"/>
      <name val="Calibri"/>
      <family val="2"/>
      <charset val="238"/>
      <scheme val="minor"/>
    </font>
    <font>
      <sz val="11"/>
      <color rgb="FF000000"/>
      <name val="Calibri"/>
      <family val="2"/>
      <charset val="238"/>
    </font>
    <font>
      <sz val="10"/>
      <color rgb="FF000000"/>
      <name val="Calibri"/>
      <family val="2"/>
      <charset val="238"/>
    </font>
    <font>
      <b/>
      <sz val="12"/>
      <color rgb="FF000000"/>
      <name val="Calibri"/>
      <family val="2"/>
      <charset val="238"/>
    </font>
    <font>
      <sz val="10"/>
      <color rgb="FF000000"/>
      <name val="Arial CE"/>
      <charset val="238"/>
    </font>
    <font>
      <sz val="22"/>
      <color theme="1"/>
      <name val="Calibri"/>
      <family val="2"/>
      <charset val="238"/>
      <scheme val="minor"/>
    </font>
    <font>
      <b/>
      <sz val="10"/>
      <name val="Calibri"/>
      <family val="2"/>
      <charset val="238"/>
    </font>
    <font>
      <sz val="11"/>
      <color indexed="8"/>
      <name val="Calibri"/>
      <family val="2"/>
      <charset val="238"/>
      <scheme val="minor"/>
    </font>
    <font>
      <b/>
      <sz val="16"/>
      <color theme="1"/>
      <name val="Calibri"/>
      <family val="2"/>
      <charset val="238"/>
      <scheme val="minor"/>
    </font>
    <font>
      <sz val="16"/>
      <color theme="1"/>
      <name val="Calibri"/>
      <family val="2"/>
      <charset val="238"/>
      <scheme val="minor"/>
    </font>
    <font>
      <sz val="11"/>
      <color theme="1"/>
      <name val="Calibri"/>
      <family val="2"/>
      <charset val="238"/>
      <scheme val="minor"/>
    </font>
    <font>
      <b/>
      <sz val="12"/>
      <color theme="1"/>
      <name val="Calibri"/>
      <family val="2"/>
      <charset val="238"/>
      <scheme val="minor"/>
    </font>
    <font>
      <sz val="10"/>
      <color rgb="FFFF0000"/>
      <name val="Arial CE"/>
      <charset val="238"/>
    </font>
    <font>
      <sz val="10"/>
      <color theme="1"/>
      <name val="Arial"/>
      <family val="2"/>
      <charset val="238"/>
    </font>
    <font>
      <sz val="10"/>
      <name val="Calibri"/>
      <family val="2"/>
      <scheme val="minor"/>
    </font>
    <font>
      <i/>
      <sz val="10"/>
      <name val="Arial CE"/>
      <charset val="238"/>
    </font>
    <font>
      <sz val="10"/>
      <name val="Arial"/>
      <family val="2"/>
      <charset val="238"/>
    </font>
    <font>
      <sz val="11"/>
      <name val="Calibri"/>
      <family val="2"/>
      <scheme val="minor"/>
    </font>
    <font>
      <sz val="11"/>
      <name val="Arial ce"/>
      <charset val="238"/>
    </font>
    <font>
      <b/>
      <sz val="12"/>
      <name val="Calibri"/>
      <family val="2"/>
      <charset val="238"/>
    </font>
    <font>
      <b/>
      <sz val="10"/>
      <name val="Arial CE"/>
      <charset val="238"/>
    </font>
    <font>
      <sz val="10"/>
      <color indexed="8"/>
      <name val="Calibri"/>
      <family val="2"/>
      <charset val="238"/>
    </font>
    <font>
      <b/>
      <sz val="10"/>
      <name val="Arial"/>
      <family val="2"/>
      <charset val="238"/>
    </font>
    <font>
      <b/>
      <sz val="10"/>
      <color rgb="FFFF0000"/>
      <name val="Arial CE"/>
      <charset val="238"/>
    </font>
    <font>
      <b/>
      <sz val="11"/>
      <name val="Calibri"/>
      <family val="2"/>
      <charset val="238"/>
      <scheme val="minor"/>
    </font>
    <font>
      <strike/>
      <sz val="10"/>
      <color rgb="FFFF0000"/>
      <name val="Arial"/>
      <family val="2"/>
      <charset val="238"/>
    </font>
    <font>
      <sz val="14"/>
      <name val="Arial CE"/>
      <charset val="238"/>
    </font>
    <font>
      <sz val="11"/>
      <name val="Arial"/>
      <family val="2"/>
      <charset val="238"/>
    </font>
    <font>
      <b/>
      <sz val="11"/>
      <color indexed="8"/>
      <name val="Calibri"/>
      <family val="2"/>
      <charset val="238"/>
    </font>
    <font>
      <b/>
      <sz val="12"/>
      <name val="Calibri"/>
      <family val="2"/>
      <charset val="238"/>
      <scheme val="minor"/>
    </font>
    <font>
      <sz val="9"/>
      <name val="Arial CE"/>
      <charset val="238"/>
    </font>
    <font>
      <sz val="10"/>
      <name val="Tahoma"/>
      <family val="2"/>
      <charset val="238"/>
    </font>
    <font>
      <b/>
      <sz val="10"/>
      <name val="Calibri"/>
      <family val="2"/>
      <charset val="238"/>
      <scheme val="minor"/>
    </font>
    <font>
      <strike/>
      <sz val="10"/>
      <name val="Calibri"/>
      <family val="2"/>
      <charset val="238"/>
      <scheme val="minor"/>
    </font>
    <font>
      <sz val="9"/>
      <name val="Tahoma"/>
      <family val="2"/>
      <charset val="238"/>
    </font>
    <font>
      <sz val="10"/>
      <name val="Tahoma1"/>
      <charset val="238"/>
    </font>
    <font>
      <i/>
      <sz val="10"/>
      <name val="Calibri"/>
      <family val="2"/>
      <charset val="238"/>
    </font>
    <font>
      <sz val="8"/>
      <name val="Calibri"/>
      <family val="2"/>
      <charset val="238"/>
      <scheme val="minor"/>
    </font>
    <font>
      <sz val="9"/>
      <name val="Calibri"/>
      <family val="2"/>
      <charset val="238"/>
      <scheme val="minor"/>
    </font>
    <font>
      <sz val="10"/>
      <name val="Times New Roman"/>
      <family val="1"/>
      <charset val="238"/>
    </font>
    <font>
      <sz val="16"/>
      <name val="Calibri"/>
      <family val="2"/>
      <charset val="238"/>
      <scheme val="minor"/>
    </font>
    <font>
      <sz val="11"/>
      <color theme="1"/>
      <name val="Calibri"/>
      <family val="2"/>
      <scheme val="minor"/>
    </font>
    <font>
      <sz val="11"/>
      <color theme="1"/>
      <name val="Czcionka tekstu podstawowego"/>
      <family val="2"/>
      <charset val="238"/>
    </font>
  </fonts>
  <fills count="6">
    <fill>
      <patternFill patternType="none"/>
    </fill>
    <fill>
      <patternFill patternType="gray125"/>
    </fill>
    <fill>
      <patternFill patternType="solid">
        <fgColor indexed="50"/>
        <bgColor indexed="64"/>
      </patternFill>
    </fill>
    <fill>
      <patternFill patternType="solid">
        <fgColor theme="0"/>
        <bgColor indexed="64"/>
      </patternFill>
    </fill>
    <fill>
      <patternFill patternType="solid">
        <fgColor rgb="FF99CC00"/>
        <bgColor rgb="FF99CC00"/>
      </patternFill>
    </fill>
    <fill>
      <patternFill patternType="solid">
        <fgColor rgb="FFC4EEC4"/>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diagonal/>
    </border>
    <border>
      <left style="thin">
        <color theme="1"/>
      </left>
      <right/>
      <top style="thin">
        <color theme="1"/>
      </top>
      <bottom/>
      <diagonal/>
    </border>
    <border>
      <left/>
      <right style="thin">
        <color theme="1"/>
      </right>
      <top style="thin">
        <color theme="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rgb="FF000000"/>
      </top>
      <bottom/>
      <diagonal/>
    </border>
  </borders>
  <cellStyleXfs count="16">
    <xf numFmtId="0" fontId="0" fillId="0" borderId="0"/>
    <xf numFmtId="0" fontId="3" fillId="0" borderId="0"/>
    <xf numFmtId="0" fontId="7" fillId="0" borderId="0"/>
    <xf numFmtId="0" fontId="9" fillId="0" borderId="0"/>
    <xf numFmtId="165" fontId="19" fillId="0" borderId="0"/>
    <xf numFmtId="43" fontId="28" fillId="0" borderId="0" applyFont="0" applyFill="0" applyBorder="0" applyAlignment="0" applyProtection="0"/>
    <xf numFmtId="44" fontId="28" fillId="0" borderId="0" applyFont="0" applyFill="0" applyBorder="0" applyAlignment="0" applyProtection="0"/>
    <xf numFmtId="0" fontId="59" fillId="0" borderId="0"/>
    <xf numFmtId="43" fontId="59" fillId="0" borderId="0" applyFont="0" applyFill="0" applyBorder="0" applyAlignment="0" applyProtection="0"/>
    <xf numFmtId="44" fontId="59" fillId="0" borderId="0" applyFont="0" applyFill="0" applyBorder="0" applyAlignment="0" applyProtection="0"/>
    <xf numFmtId="0" fontId="60" fillId="0" borderId="0"/>
    <xf numFmtId="0" fontId="34"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60" fillId="0" borderId="0"/>
  </cellStyleXfs>
  <cellXfs count="892">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0" fillId="0" borderId="0" xfId="0" applyAlignment="1">
      <alignment horizontal="center"/>
    </xf>
    <xf numFmtId="164" fontId="4" fillId="0" borderId="2" xfId="0" applyNumberFormat="1" applyFont="1" applyFill="1" applyBorder="1" applyAlignment="1">
      <alignment horizontal="center" vertical="center"/>
    </xf>
    <xf numFmtId="164" fontId="4"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wrapText="1"/>
    </xf>
    <xf numFmtId="164" fontId="4" fillId="0" borderId="4"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xf>
    <xf numFmtId="0" fontId="4" fillId="0" borderId="0" xfId="3" applyFont="1" applyFill="1" applyAlignment="1">
      <alignment vertical="center" wrapText="1"/>
    </xf>
    <xf numFmtId="0" fontId="4" fillId="0" borderId="1" xfId="3" applyFont="1" applyFill="1" applyBorder="1" applyAlignment="1">
      <alignment horizontal="left" vertical="center" wrapText="1"/>
    </xf>
    <xf numFmtId="0" fontId="4" fillId="0" borderId="0" xfId="3" applyFont="1" applyFill="1" applyAlignment="1">
      <alignment horizontal="center" vertical="center" wrapText="1"/>
    </xf>
    <xf numFmtId="0" fontId="4" fillId="0" borderId="1" xfId="3" applyFont="1" applyFill="1" applyBorder="1" applyAlignment="1">
      <alignment horizontal="center" vertical="center" wrapText="1"/>
    </xf>
    <xf numFmtId="0" fontId="4" fillId="0" borderId="2" xfId="3" applyFont="1" applyFill="1" applyBorder="1" applyAlignment="1">
      <alignment vertical="center" wrapText="1"/>
    </xf>
    <xf numFmtId="0" fontId="4" fillId="0" borderId="2" xfId="3" applyFont="1" applyFill="1" applyBorder="1" applyAlignment="1">
      <alignment horizontal="left" vertical="center" wrapText="1"/>
    </xf>
    <xf numFmtId="0" fontId="4" fillId="0" borderId="2" xfId="3" applyFont="1" applyFill="1" applyBorder="1" applyAlignment="1">
      <alignment horizontal="center" vertical="center" wrapText="1"/>
    </xf>
    <xf numFmtId="4" fontId="5" fillId="0" borderId="2" xfId="0" applyNumberFormat="1" applyFont="1" applyFill="1" applyBorder="1" applyAlignment="1" applyProtection="1">
      <alignment horizontal="center" vertical="center" wrapText="1"/>
      <protection locked="0"/>
    </xf>
    <xf numFmtId="0" fontId="10" fillId="0" borderId="2" xfId="0" applyNumberFormat="1"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wrapText="1"/>
      <protection locked="0"/>
    </xf>
    <xf numFmtId="0" fontId="10" fillId="0" borderId="7"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wrapText="1"/>
    </xf>
    <xf numFmtId="0" fontId="4" fillId="0" borderId="2" xfId="0" applyFont="1" applyFill="1" applyBorder="1" applyAlignment="1">
      <alignment horizontal="left" vertical="center" wrapText="1"/>
    </xf>
    <xf numFmtId="0" fontId="8" fillId="0" borderId="1" xfId="1"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10" fillId="0" borderId="0" xfId="0" applyFont="1"/>
    <xf numFmtId="0" fontId="0" fillId="0" borderId="0" xfId="0" applyBorder="1"/>
    <xf numFmtId="0" fontId="2" fillId="2" borderId="7" xfId="0" applyFont="1" applyFill="1" applyBorder="1" applyAlignment="1">
      <alignment vertical="center" wrapText="1"/>
    </xf>
    <xf numFmtId="0" fontId="0" fillId="0" borderId="0" xfId="0" applyAlignment="1">
      <alignment vertical="center" wrapText="1"/>
    </xf>
    <xf numFmtId="0" fontId="4" fillId="0" borderId="1"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xf>
    <xf numFmtId="0" fontId="0" fillId="3" borderId="0" xfId="0" applyFill="1"/>
    <xf numFmtId="0" fontId="0" fillId="3" borderId="0" xfId="0" applyFill="1" applyAlignment="1">
      <alignment horizontal="center"/>
    </xf>
    <xf numFmtId="0" fontId="0" fillId="3" borderId="0" xfId="0" applyFill="1" applyAlignment="1">
      <alignment horizontal="center" vertical="center" wrapText="1"/>
    </xf>
    <xf numFmtId="0" fontId="17"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164" fontId="17" fillId="0" borderId="2"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17" fillId="0" borderId="10"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4" fontId="18" fillId="0" borderId="2" xfId="0" applyNumberFormat="1" applyFont="1" applyFill="1" applyBorder="1" applyAlignment="1">
      <alignment horizontal="center" vertical="center"/>
    </xf>
    <xf numFmtId="0" fontId="18" fillId="0" borderId="10" xfId="0" applyFont="1" applyFill="1" applyBorder="1" applyAlignment="1">
      <alignment horizontal="center" vertical="center" wrapText="1"/>
    </xf>
    <xf numFmtId="165" fontId="19" fillId="0" borderId="0" xfId="4"/>
    <xf numFmtId="165" fontId="19" fillId="0" borderId="0" xfId="4" applyAlignment="1">
      <alignment horizontal="center"/>
    </xf>
    <xf numFmtId="165" fontId="20" fillId="0" borderId="0" xfId="4" applyFont="1" applyAlignment="1">
      <alignment horizontal="center" vertical="center"/>
    </xf>
    <xf numFmtId="165" fontId="21" fillId="0" borderId="0" xfId="4" applyFont="1" applyAlignment="1">
      <alignment horizontal="left"/>
    </xf>
    <xf numFmtId="165" fontId="19" fillId="0" borderId="0" xfId="4" applyAlignment="1">
      <alignment horizontal="left"/>
    </xf>
    <xf numFmtId="165" fontId="22" fillId="0" borderId="0" xfId="4" applyFont="1"/>
    <xf numFmtId="165" fontId="19" fillId="4" borderId="13" xfId="4" applyFont="1" applyFill="1" applyBorder="1" applyAlignment="1">
      <alignment horizontal="center" vertical="center" wrapText="1"/>
    </xf>
    <xf numFmtId="165" fontId="19" fillId="4" borderId="11" xfId="4" applyFont="1" applyFill="1" applyBorder="1" applyAlignment="1">
      <alignment horizontal="center" vertical="center" wrapText="1"/>
    </xf>
    <xf numFmtId="165" fontId="19" fillId="4" borderId="13" xfId="4" applyFont="1" applyFill="1" applyBorder="1" applyAlignment="1">
      <alignment horizontal="center" vertical="center"/>
    </xf>
    <xf numFmtId="165" fontId="20" fillId="4" borderId="13" xfId="4" applyFont="1" applyFill="1" applyBorder="1" applyAlignment="1">
      <alignment horizontal="center" vertical="center" wrapText="1"/>
    </xf>
    <xf numFmtId="0" fontId="23" fillId="0" borderId="0" xfId="0" applyFont="1" applyAlignment="1">
      <alignment horizontal="left"/>
    </xf>
    <xf numFmtId="0" fontId="25" fillId="2" borderId="7"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7" xfId="0" applyFont="1" applyFill="1" applyBorder="1" applyAlignment="1">
      <alignment horizontal="center" vertical="center"/>
    </xf>
    <xf numFmtId="0" fontId="10" fillId="0" borderId="0" xfId="0" applyFont="1" applyFill="1" applyAlignment="1">
      <alignment horizontal="center" vertical="center" wrapText="1"/>
    </xf>
    <xf numFmtId="164" fontId="10" fillId="0" borderId="2" xfId="0" applyNumberFormat="1" applyFont="1" applyFill="1" applyBorder="1" applyAlignment="1">
      <alignment horizontal="center" vertical="center"/>
    </xf>
    <xf numFmtId="0" fontId="10" fillId="0" borderId="2" xfId="1" applyFont="1" applyFill="1" applyBorder="1" applyAlignment="1">
      <alignment horizontal="center" vertical="center" wrapText="1"/>
    </xf>
    <xf numFmtId="0" fontId="26" fillId="0" borderId="0" xfId="0" applyFont="1"/>
    <xf numFmtId="0" fontId="27" fillId="0" borderId="0" xfId="0" applyFont="1"/>
    <xf numFmtId="0" fontId="27" fillId="0" borderId="0" xfId="0" applyFont="1" applyAlignment="1">
      <alignment vertical="center"/>
    </xf>
    <xf numFmtId="0" fontId="15" fillId="2" borderId="7"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4" fillId="0" borderId="2" xfId="0" applyFont="1" applyFill="1" applyBorder="1" applyAlignment="1">
      <alignment horizontal="center" vertical="center"/>
    </xf>
    <xf numFmtId="0" fontId="5" fillId="0" borderId="2" xfId="1" applyFont="1" applyFill="1" applyBorder="1" applyAlignment="1">
      <alignment horizontal="center" vertical="center" wrapText="1"/>
    </xf>
    <xf numFmtId="0" fontId="0" fillId="0" borderId="2" xfId="0" applyBorder="1" applyAlignment="1">
      <alignment horizontal="center"/>
    </xf>
    <xf numFmtId="0" fontId="0" fillId="5" borderId="2" xfId="0" applyFill="1" applyBorder="1" applyAlignment="1">
      <alignment horizontal="center"/>
    </xf>
    <xf numFmtId="0" fontId="0" fillId="5" borderId="2" xfId="0" applyFill="1" applyBorder="1"/>
    <xf numFmtId="4" fontId="0" fillId="0" borderId="2" xfId="0" applyNumberFormat="1" applyBorder="1"/>
    <xf numFmtId="4" fontId="0" fillId="0" borderId="2" xfId="0" applyNumberFormat="1" applyBorder="1" applyAlignment="1">
      <alignment horizontal="center"/>
    </xf>
    <xf numFmtId="0" fontId="0" fillId="5" borderId="2" xfId="0" applyFill="1" applyBorder="1" applyAlignment="1">
      <alignment horizont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5" borderId="2" xfId="0" applyFill="1" applyBorder="1" applyAlignment="1">
      <alignment horizontal="center"/>
    </xf>
    <xf numFmtId="0" fontId="4" fillId="0" borderId="0" xfId="0" applyFont="1" applyFill="1" applyBorder="1" applyAlignment="1">
      <alignment horizontal="center" vertical="center" wrapText="1"/>
    </xf>
    <xf numFmtId="4" fontId="0" fillId="0" borderId="2" xfId="0" applyNumberFormat="1" applyBorder="1" applyAlignment="1">
      <alignment horizontal="right"/>
    </xf>
    <xf numFmtId="0" fontId="8" fillId="0" borderId="4" xfId="0" applyFont="1" applyFill="1" applyBorder="1" applyAlignment="1">
      <alignment horizontal="center" vertical="center" wrapText="1"/>
    </xf>
    <xf numFmtId="164" fontId="8" fillId="0" borderId="4"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0" fontId="10" fillId="0" borderId="2" xfId="0" applyFont="1" applyFill="1" applyBorder="1" applyAlignment="1">
      <alignment horizontal="center" vertical="center"/>
    </xf>
    <xf numFmtId="164" fontId="8" fillId="0" borderId="2"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5" borderId="2" xfId="0" applyFill="1" applyBorder="1" applyAlignment="1">
      <alignment horizontal="center"/>
    </xf>
    <xf numFmtId="0" fontId="0" fillId="5" borderId="2" xfId="0" applyFill="1" applyBorder="1" applyAlignment="1">
      <alignment horizontal="center"/>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0" borderId="0" xfId="0" applyFont="1"/>
    <xf numFmtId="0" fontId="29" fillId="0" borderId="0" xfId="0" applyFont="1"/>
    <xf numFmtId="0" fontId="3" fillId="0" borderId="0" xfId="0" applyFont="1" applyAlignment="1">
      <alignment horizontal="center" vertical="center"/>
    </xf>
    <xf numFmtId="0" fontId="0" fillId="0" borderId="0" xfId="0" applyAlignment="1">
      <alignment horizontal="center" vertical="center"/>
    </xf>
    <xf numFmtId="4" fontId="3" fillId="0" borderId="0" xfId="0" applyNumberFormat="1" applyFont="1"/>
    <xf numFmtId="0" fontId="12" fillId="0" borderId="0" xfId="0" applyFont="1"/>
    <xf numFmtId="4" fontId="0" fillId="0" borderId="0" xfId="0" applyNumberFormat="1"/>
    <xf numFmtId="0" fontId="2" fillId="2" borderId="2" xfId="0" applyNumberFormat="1" applyFont="1" applyFill="1" applyBorder="1" applyAlignment="1">
      <alignment horizontal="center" vertical="center" wrapText="1"/>
    </xf>
    <xf numFmtId="0" fontId="3" fillId="0" borderId="0" xfId="0" applyFont="1" applyFill="1"/>
    <xf numFmtId="0" fontId="2" fillId="2" borderId="17" xfId="0" applyFont="1" applyFill="1" applyBorder="1" applyAlignment="1">
      <alignment horizontal="center" vertical="center"/>
    </xf>
    <xf numFmtId="0" fontId="34" fillId="0" borderId="3" xfId="0" applyNumberFormat="1"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0" fillId="5" borderId="2" xfId="0" applyFill="1" applyBorder="1" applyAlignment="1">
      <alignment horizont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37" fillId="0" borderId="0" xfId="0" applyFont="1" applyFill="1" applyAlignment="1">
      <alignment horizontal="left"/>
    </xf>
    <xf numFmtId="0" fontId="8"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 fontId="3" fillId="0" borderId="0" xfId="0" applyNumberFormat="1" applyFont="1" applyFill="1" applyAlignment="1">
      <alignment horizontal="center" vertical="center"/>
    </xf>
    <xf numFmtId="0" fontId="3" fillId="0" borderId="0" xfId="0" applyFont="1" applyFill="1" applyAlignment="1">
      <alignment horizontal="center" vertical="center"/>
    </xf>
    <xf numFmtId="4" fontId="38" fillId="0" borderId="21" xfId="0" applyNumberFormat="1" applyFont="1" applyFill="1" applyBorder="1" applyAlignment="1">
      <alignment horizontal="center" vertical="center"/>
    </xf>
    <xf numFmtId="0" fontId="35" fillId="0" borderId="0" xfId="0" applyFont="1" applyFill="1"/>
    <xf numFmtId="0" fontId="0" fillId="0" borderId="0" xfId="0" applyNumberFormat="1"/>
    <xf numFmtId="0" fontId="0" fillId="0" borderId="0" xfId="0" applyNumberFormat="1" applyAlignment="1">
      <alignment horizontal="left"/>
    </xf>
    <xf numFmtId="0" fontId="2" fillId="2" borderId="7" xfId="0" applyNumberFormat="1" applyFont="1" applyFill="1" applyBorder="1" applyAlignment="1">
      <alignment horizontal="center" vertical="center" wrapText="1"/>
    </xf>
    <xf numFmtId="0" fontId="2" fillId="2" borderId="19" xfId="0" applyFont="1" applyFill="1" applyBorder="1" applyAlignment="1">
      <alignment horizontal="center" vertical="center"/>
    </xf>
    <xf numFmtId="0" fontId="34" fillId="0" borderId="2" xfId="0" applyNumberFormat="1" applyFont="1" applyFill="1" applyBorder="1" applyAlignment="1">
      <alignment horizontal="center" vertical="center" wrapText="1"/>
    </xf>
    <xf numFmtId="0" fontId="34" fillId="0" borderId="7" xfId="0" applyNumberFormat="1" applyFont="1" applyFill="1" applyBorder="1" applyAlignment="1">
      <alignment horizontal="center" vertical="center" wrapText="1"/>
    </xf>
    <xf numFmtId="0" fontId="34" fillId="0" borderId="7" xfId="0" applyNumberFormat="1" applyFont="1" applyFill="1" applyBorder="1" applyAlignment="1">
      <alignment horizontal="center" vertical="center"/>
    </xf>
    <xf numFmtId="0" fontId="34" fillId="0" borderId="2" xfId="0" applyNumberFormat="1" applyFont="1" applyFill="1" applyBorder="1" applyAlignment="1">
      <alignment horizontal="center" vertical="center"/>
    </xf>
    <xf numFmtId="0" fontId="39" fillId="2" borderId="7"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7" xfId="0" applyFont="1" applyFill="1" applyBorder="1" applyAlignment="1">
      <alignment horizontal="center" vertical="center"/>
    </xf>
    <xf numFmtId="0" fontId="1" fillId="0" borderId="0" xfId="0" applyFont="1" applyAlignment="1">
      <alignment horizontal="right"/>
    </xf>
    <xf numFmtId="0" fontId="1" fillId="0" borderId="0" xfId="0" applyFont="1" applyFill="1" applyAlignment="1">
      <alignment horizontal="right"/>
    </xf>
    <xf numFmtId="0" fontId="0" fillId="0" borderId="0" xfId="0" applyFill="1" applyBorder="1"/>
    <xf numFmtId="0" fontId="2" fillId="0" borderId="0"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wrapText="1"/>
    </xf>
    <xf numFmtId="0" fontId="3" fillId="0" borderId="0" xfId="0" applyFont="1" applyFill="1" applyBorder="1" applyAlignment="1">
      <alignment horizontal="center" vertical="center"/>
    </xf>
    <xf numFmtId="1" fontId="2" fillId="2" borderId="2" xfId="0" applyNumberFormat="1" applyFont="1" applyFill="1" applyBorder="1" applyAlignment="1">
      <alignment horizontal="center" vertical="center" wrapText="1"/>
    </xf>
    <xf numFmtId="4" fontId="0" fillId="5" borderId="2" xfId="0" applyNumberFormat="1" applyFill="1" applyBorder="1" applyAlignment="1">
      <alignment horizontal="center"/>
    </xf>
    <xf numFmtId="0" fontId="1" fillId="0" borderId="0" xfId="0" applyFont="1" applyAlignment="1">
      <alignment horizontal="left" vertical="center"/>
    </xf>
    <xf numFmtId="49" fontId="34" fillId="0" borderId="0" xfId="0" applyNumberFormat="1" applyFont="1" applyAlignment="1">
      <alignment horizontal="center" vertical="center" wrapText="1"/>
    </xf>
    <xf numFmtId="4" fontId="14" fillId="0" borderId="0" xfId="0" applyNumberFormat="1" applyFont="1"/>
    <xf numFmtId="4" fontId="30" fillId="0" borderId="0" xfId="0" applyNumberFormat="1" applyFont="1"/>
    <xf numFmtId="4" fontId="38" fillId="0" borderId="0" xfId="0" applyNumberFormat="1" applyFont="1" applyAlignment="1">
      <alignment horizontal="center"/>
    </xf>
    <xf numFmtId="4" fontId="41" fillId="0" borderId="0" xfId="0" applyNumberFormat="1" applyFont="1" applyAlignment="1">
      <alignment horizontal="center"/>
    </xf>
    <xf numFmtId="0" fontId="3" fillId="0" borderId="2" xfId="0" applyNumberFormat="1" applyFont="1" applyFill="1" applyBorder="1" applyAlignment="1">
      <alignment horizontal="center" vertical="center" wrapText="1"/>
    </xf>
    <xf numFmtId="169" fontId="0" fillId="0" borderId="0" xfId="0" applyNumberFormat="1" applyAlignment="1">
      <alignment horizontal="left"/>
    </xf>
    <xf numFmtId="0" fontId="2" fillId="2" borderId="2" xfId="0" applyNumberFormat="1" applyFont="1" applyFill="1" applyBorder="1" applyAlignment="1">
      <alignment horizontal="center" vertical="center"/>
    </xf>
    <xf numFmtId="169" fontId="2" fillId="2" borderId="2" xfId="0" applyNumberFormat="1" applyFont="1" applyFill="1" applyBorder="1" applyAlignment="1">
      <alignment horizontal="center" vertical="center"/>
    </xf>
    <xf numFmtId="0" fontId="0" fillId="0" borderId="0" xfId="0" applyNumberFormat="1" applyAlignment="1">
      <alignment wrapText="1"/>
    </xf>
    <xf numFmtId="169" fontId="0" fillId="0" borderId="0" xfId="0" applyNumberFormat="1" applyAlignment="1">
      <alignment wrapText="1"/>
    </xf>
    <xf numFmtId="0" fontId="31" fillId="5" borderId="2" xfId="0" applyFont="1" applyFill="1" applyBorder="1" applyAlignment="1">
      <alignment horizontal="center"/>
    </xf>
    <xf numFmtId="0" fontId="31" fillId="0" borderId="2" xfId="0" applyFont="1" applyBorder="1" applyAlignment="1">
      <alignment horizontal="center"/>
    </xf>
    <xf numFmtId="4" fontId="31" fillId="0" borderId="2" xfId="0" applyNumberFormat="1" applyFont="1" applyBorder="1"/>
    <xf numFmtId="169" fontId="0" fillId="0" borderId="0" xfId="0" applyNumberFormat="1"/>
    <xf numFmtId="0" fontId="34" fillId="0" borderId="2" xfId="1" applyFont="1" applyFill="1" applyBorder="1" applyAlignment="1">
      <alignment horizontal="center" vertical="center" wrapText="1"/>
    </xf>
    <xf numFmtId="0" fontId="34" fillId="0" borderId="2" xfId="1" applyFont="1" applyFill="1" applyBorder="1" applyAlignment="1">
      <alignment horizontal="center" vertical="center"/>
    </xf>
    <xf numFmtId="4" fontId="34" fillId="0" borderId="2" xfId="1" applyNumberFormat="1" applyFont="1" applyFill="1" applyBorder="1" applyAlignment="1">
      <alignment horizontal="center" vertical="center"/>
    </xf>
    <xf numFmtId="0" fontId="10" fillId="0" borderId="0" xfId="0" applyFont="1" applyFill="1"/>
    <xf numFmtId="0" fontId="3" fillId="0" borderId="2" xfId="0" applyFont="1" applyFill="1" applyBorder="1" applyAlignment="1">
      <alignment horizontal="center" vertical="center" wrapText="1"/>
    </xf>
    <xf numFmtId="0" fontId="0" fillId="5" borderId="2" xfId="0" applyFill="1" applyBorder="1" applyAlignment="1">
      <alignment horizontal="center"/>
    </xf>
    <xf numFmtId="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0" xfId="0" applyFont="1" applyAlignment="1">
      <alignment horizontal="left"/>
    </xf>
    <xf numFmtId="0" fontId="34"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0" fillId="0" borderId="2" xfId="0" applyBorder="1" applyAlignment="1">
      <alignment horizontal="center"/>
    </xf>
    <xf numFmtId="0" fontId="0" fillId="5" borderId="1" xfId="0" applyFill="1" applyBorder="1" applyAlignment="1">
      <alignment horizontal="center"/>
    </xf>
    <xf numFmtId="0" fontId="0" fillId="5" borderId="8" xfId="0" applyFill="1" applyBorder="1" applyAlignment="1">
      <alignment horizontal="center"/>
    </xf>
    <xf numFmtId="0" fontId="0" fillId="5" borderId="7" xfId="0" applyFill="1" applyBorder="1" applyAlignment="1">
      <alignment horizontal="center"/>
    </xf>
    <xf numFmtId="0" fontId="34" fillId="0" borderId="1" xfId="1" applyFont="1" applyFill="1" applyBorder="1" applyAlignment="1">
      <alignment horizontal="center" vertical="center"/>
    </xf>
    <xf numFmtId="0" fontId="34" fillId="0" borderId="7" xfId="1" applyFont="1" applyFill="1" applyBorder="1" applyAlignment="1">
      <alignment horizontal="center" vertical="center"/>
    </xf>
    <xf numFmtId="0" fontId="34" fillId="0" borderId="1" xfId="1" applyFont="1" applyFill="1" applyBorder="1" applyAlignment="1">
      <alignment horizontal="center" vertical="center" wrapText="1"/>
    </xf>
    <xf numFmtId="0" fontId="34" fillId="0" borderId="7" xfId="1" applyFont="1" applyFill="1" applyBorder="1" applyAlignment="1">
      <alignment horizontal="center" vertical="center" wrapText="1"/>
    </xf>
    <xf numFmtId="4" fontId="34" fillId="0" borderId="1" xfId="1" applyNumberFormat="1" applyFont="1" applyFill="1" applyBorder="1" applyAlignment="1">
      <alignment horizontal="center" vertical="center" wrapText="1"/>
    </xf>
    <xf numFmtId="4" fontId="34" fillId="0" borderId="7" xfId="1" applyNumberFormat="1" applyFont="1" applyFill="1" applyBorder="1" applyAlignment="1">
      <alignment horizontal="center" vertical="center" wrapText="1"/>
    </xf>
    <xf numFmtId="4" fontId="34" fillId="0" borderId="7" xfId="1" applyNumberFormat="1" applyFont="1" applyFill="1" applyBorder="1" applyAlignment="1">
      <alignment horizontal="center" vertical="center"/>
    </xf>
    <xf numFmtId="4" fontId="34" fillId="0" borderId="1" xfId="1" applyNumberFormat="1" applyFont="1" applyFill="1" applyBorder="1" applyAlignment="1">
      <alignment horizontal="center" vertical="center"/>
    </xf>
    <xf numFmtId="4" fontId="34" fillId="0" borderId="8" xfId="1" applyNumberFormat="1" applyFont="1" applyFill="1" applyBorder="1" applyAlignment="1">
      <alignment horizontal="center" vertical="center" wrapText="1"/>
    </xf>
    <xf numFmtId="4" fontId="34" fillId="0" borderId="2"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4" fontId="5" fillId="0" borderId="7"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xf>
    <xf numFmtId="164"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4" fontId="5" fillId="0" borderId="7" xfId="0" applyNumberFormat="1" applyFont="1" applyFill="1" applyBorder="1" applyAlignment="1">
      <alignment horizontal="center" vertical="center" wrapText="1"/>
    </xf>
    <xf numFmtId="165" fontId="19" fillId="4" borderId="12" xfId="4" applyFont="1" applyFill="1" applyBorder="1" applyAlignment="1">
      <alignment horizontal="center" vertical="center" wrapText="1"/>
    </xf>
    <xf numFmtId="0" fontId="8" fillId="0" borderId="2" xfId="0"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0" fontId="8" fillId="0" borderId="8" xfId="0" applyFont="1" applyFill="1" applyBorder="1" applyAlignment="1">
      <alignment horizontal="center" vertical="center"/>
    </xf>
    <xf numFmtId="0" fontId="4"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5" fillId="0" borderId="1"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17"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69" fontId="3" fillId="0" borderId="0" xfId="0" applyNumberFormat="1" applyFont="1" applyFill="1" applyAlignment="1">
      <alignment horizontal="center" vertical="center"/>
    </xf>
    <xf numFmtId="17"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0" xfId="0" applyFont="1" applyFill="1" applyBorder="1" applyAlignment="1">
      <alignment horizontal="center" vertical="center" wrapText="1"/>
    </xf>
    <xf numFmtId="169" fontId="3"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10" fillId="0" borderId="0" xfId="0" applyFont="1" applyFill="1" applyAlignment="1">
      <alignment horizontal="center" vertical="center"/>
    </xf>
    <xf numFmtId="0" fontId="34" fillId="0" borderId="2" xfId="0" applyFont="1" applyFill="1" applyBorder="1" applyAlignment="1">
      <alignment horizontal="center" vertical="center"/>
    </xf>
    <xf numFmtId="17" fontId="34" fillId="0" borderId="4"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169" fontId="3" fillId="0" borderId="2"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169" fontId="3" fillId="0" borderId="1" xfId="0" applyNumberFormat="1" applyFont="1" applyFill="1" applyBorder="1" applyAlignment="1">
      <alignment horizontal="center" vertical="center" wrapText="1"/>
    </xf>
    <xf numFmtId="169" fontId="3" fillId="0" borderId="7" xfId="0" applyNumberFormat="1" applyFont="1" applyFill="1" applyBorder="1" applyAlignment="1">
      <alignment horizontal="center" vertical="center" wrapText="1"/>
    </xf>
    <xf numFmtId="0" fontId="34" fillId="0" borderId="2" xfId="0" applyFont="1" applyFill="1" applyBorder="1" applyAlignment="1">
      <alignment horizontal="left" vertical="center" wrapText="1"/>
    </xf>
    <xf numFmtId="169" fontId="34" fillId="0" borderId="2" xfId="0" applyNumberFormat="1" applyFont="1" applyFill="1" applyBorder="1" applyAlignment="1">
      <alignment horizontal="center" vertical="center" wrapText="1"/>
    </xf>
    <xf numFmtId="169" fontId="34" fillId="0" borderId="2" xfId="0" applyNumberFormat="1" applyFont="1" applyFill="1" applyBorder="1" applyAlignment="1">
      <alignment horizontal="right" vertical="center" wrapText="1"/>
    </xf>
    <xf numFmtId="0" fontId="34" fillId="0" borderId="2" xfId="0" applyFont="1" applyFill="1" applyBorder="1" applyAlignment="1">
      <alignment vertical="center" wrapText="1"/>
    </xf>
    <xf numFmtId="0" fontId="34" fillId="0" borderId="2" xfId="0" applyFont="1" applyFill="1" applyBorder="1" applyAlignment="1">
      <alignment wrapText="1"/>
    </xf>
    <xf numFmtId="4" fontId="10" fillId="0" borderId="2" xfId="0" applyNumberFormat="1" applyFont="1" applyFill="1" applyBorder="1" applyAlignment="1">
      <alignment horizontal="right" vertical="center" wrapText="1"/>
    </xf>
    <xf numFmtId="4" fontId="10" fillId="0" borderId="2" xfId="0" applyNumberFormat="1" applyFont="1" applyFill="1" applyBorder="1" applyAlignment="1">
      <alignment horizontal="center" vertical="center" wrapText="1"/>
    </xf>
    <xf numFmtId="0" fontId="10" fillId="0" borderId="2" xfId="0" applyFont="1" applyFill="1" applyBorder="1" applyAlignment="1">
      <alignment vertical="center" wrapText="1"/>
    </xf>
    <xf numFmtId="4" fontId="10" fillId="0" borderId="2" xfId="0" applyNumberFormat="1" applyFont="1" applyFill="1" applyBorder="1" applyAlignment="1">
      <alignment vertical="center" wrapText="1"/>
    </xf>
    <xf numFmtId="17" fontId="10" fillId="0" borderId="2" xfId="0" applyNumberFormat="1" applyFont="1" applyFill="1" applyBorder="1" applyAlignment="1">
      <alignment horizontal="center" vertical="center" wrapText="1"/>
    </xf>
    <xf numFmtId="17" fontId="34" fillId="0" borderId="2" xfId="0" applyNumberFormat="1" applyFont="1" applyFill="1" applyBorder="1" applyAlignment="1">
      <alignment horizontal="center" vertical="center" wrapText="1"/>
    </xf>
    <xf numFmtId="0" fontId="35"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xf>
    <xf numFmtId="4" fontId="3" fillId="0" borderId="2" xfId="0" applyNumberFormat="1" applyFont="1" applyFill="1" applyBorder="1" applyAlignment="1">
      <alignment horizontal="center" vertical="center"/>
    </xf>
    <xf numFmtId="0" fontId="35" fillId="0" borderId="0" xfId="0" applyFont="1" applyFill="1" applyAlignment="1">
      <alignment horizontal="center" vertical="center"/>
    </xf>
    <xf numFmtId="0" fontId="36" fillId="0" borderId="2" xfId="0" applyFont="1" applyFill="1" applyBorder="1" applyAlignment="1">
      <alignment horizontal="center" vertical="center"/>
    </xf>
    <xf numFmtId="0" fontId="35" fillId="0" borderId="2" xfId="0" applyFont="1" applyFill="1" applyBorder="1" applyAlignment="1">
      <alignment horizontal="center" vertical="center"/>
    </xf>
    <xf numFmtId="0" fontId="34" fillId="0" borderId="2" xfId="0" applyFont="1" applyFill="1" applyBorder="1" applyAlignment="1">
      <alignment horizontal="center" wrapText="1"/>
    </xf>
    <xf numFmtId="0" fontId="45" fillId="0" borderId="2" xfId="0" applyFont="1" applyFill="1" applyBorder="1" applyAlignment="1">
      <alignment horizontal="center" vertical="center" wrapText="1"/>
    </xf>
    <xf numFmtId="169" fontId="45" fillId="0" borderId="2" xfId="0" applyNumberFormat="1" applyFont="1" applyFill="1" applyBorder="1" applyAlignment="1">
      <alignment horizontal="center" vertical="center" wrapText="1"/>
    </xf>
    <xf numFmtId="0" fontId="45" fillId="0" borderId="17" xfId="0"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169" fontId="10" fillId="0" borderId="2" xfId="0" applyNumberFormat="1" applyFont="1" applyFill="1" applyBorder="1" applyAlignment="1">
      <alignment horizontal="center" vertical="center" wrapText="1"/>
    </xf>
    <xf numFmtId="0" fontId="10" fillId="0" borderId="17" xfId="0"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9"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70" fontId="3" fillId="0" borderId="2" xfId="6" applyNumberFormat="1" applyFont="1" applyFill="1" applyBorder="1" applyAlignment="1">
      <alignment horizontal="center" vertical="center" wrapText="1"/>
    </xf>
    <xf numFmtId="0" fontId="3" fillId="0" borderId="2" xfId="0" applyFont="1" applyFill="1" applyBorder="1" applyAlignment="1" applyProtection="1">
      <alignment horizontal="center" vertical="center"/>
      <protection locked="0"/>
    </xf>
    <xf numFmtId="43" fontId="10" fillId="0" borderId="2" xfId="5" applyFont="1" applyFill="1" applyBorder="1" applyAlignment="1">
      <alignment horizontal="center" vertical="center" wrapText="1"/>
    </xf>
    <xf numFmtId="0" fontId="10" fillId="0" borderId="2" xfId="0" applyFont="1" applyFill="1" applyBorder="1" applyAlignment="1">
      <alignment horizontal="center" vertical="top" wrapText="1"/>
    </xf>
    <xf numFmtId="0" fontId="3" fillId="0" borderId="5" xfId="0" applyFont="1" applyFill="1" applyBorder="1" applyAlignment="1">
      <alignment horizontal="center" vertical="center"/>
    </xf>
    <xf numFmtId="0" fontId="3" fillId="0" borderId="20" xfId="0"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32" fillId="0" borderId="2" xfId="0"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 fillId="0" borderId="2" xfId="0" applyNumberFormat="1" applyFont="1" applyFill="1" applyBorder="1" applyAlignment="1">
      <alignment horizontal="center" vertical="center"/>
    </xf>
    <xf numFmtId="1" fontId="3" fillId="0" borderId="2" xfId="0" applyNumberFormat="1" applyFont="1" applyFill="1" applyBorder="1" applyAlignment="1">
      <alignment horizontal="center" vertical="center" wrapText="1"/>
    </xf>
    <xf numFmtId="0" fontId="38" fillId="0" borderId="2"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wrapText="1"/>
    </xf>
    <xf numFmtId="4" fontId="3" fillId="0" borderId="2" xfId="0"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0" fontId="3" fillId="0" borderId="36" xfId="0" applyNumberFormat="1" applyFont="1" applyFill="1" applyBorder="1" applyAlignment="1">
      <alignment horizontal="center" vertical="center"/>
    </xf>
    <xf numFmtId="0" fontId="3" fillId="0" borderId="37"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4" fontId="10" fillId="0" borderId="0" xfId="0" applyNumberFormat="1" applyFont="1" applyFill="1"/>
    <xf numFmtId="0" fontId="10" fillId="0" borderId="0" xfId="0" applyFont="1" applyFill="1" applyAlignment="1">
      <alignment vertical="center"/>
    </xf>
    <xf numFmtId="4" fontId="47" fillId="0" borderId="0" xfId="0" applyNumberFormat="1" applyFont="1" applyFill="1"/>
    <xf numFmtId="0" fontId="3" fillId="0" borderId="2" xfId="2" applyFont="1" applyFill="1" applyBorder="1" applyAlignment="1">
      <alignment horizontal="center" vertical="center"/>
    </xf>
    <xf numFmtId="0" fontId="3" fillId="0" borderId="2" xfId="2" applyFont="1" applyFill="1" applyBorder="1" applyAlignment="1">
      <alignment horizontal="center" vertical="center" wrapText="1"/>
    </xf>
    <xf numFmtId="17" fontId="3" fillId="0" borderId="2" xfId="2" applyNumberFormat="1" applyFont="1" applyFill="1" applyBorder="1" applyAlignment="1">
      <alignment horizontal="center" vertical="center" wrapText="1"/>
    </xf>
    <xf numFmtId="0" fontId="3" fillId="0" borderId="2" xfId="2" applyNumberFormat="1" applyFont="1" applyFill="1" applyBorder="1" applyAlignment="1">
      <alignment horizontal="center" vertical="center" wrapText="1"/>
    </xf>
    <xf numFmtId="4" fontId="3" fillId="0" borderId="2" xfId="2" applyNumberFormat="1" applyFont="1" applyFill="1" applyBorder="1" applyAlignment="1">
      <alignment horizontal="center" vertical="center"/>
    </xf>
    <xf numFmtId="4" fontId="34" fillId="0" borderId="2" xfId="0" applyNumberFormat="1" applyFont="1" applyFill="1" applyBorder="1" applyAlignment="1">
      <alignment horizontal="center" vertical="center" wrapText="1"/>
    </xf>
    <xf numFmtId="0" fontId="34" fillId="0" borderId="0" xfId="0" applyFont="1" applyFill="1" applyAlignment="1">
      <alignment horizontal="center" vertical="center"/>
    </xf>
    <xf numFmtId="0" fontId="40" fillId="0" borderId="2" xfId="0" applyFont="1" applyFill="1" applyBorder="1" applyAlignment="1">
      <alignment horizontal="center" vertical="center"/>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xf>
    <xf numFmtId="4" fontId="34" fillId="0" borderId="7" xfId="0" applyNumberFormat="1" applyFont="1" applyFill="1" applyBorder="1" applyAlignment="1">
      <alignment horizontal="center" vertical="center" wrapText="1"/>
    </xf>
    <xf numFmtId="0" fontId="34" fillId="0" borderId="4" xfId="0" applyFont="1" applyFill="1" applyBorder="1" applyAlignment="1">
      <alignment horizontal="center" vertical="center"/>
    </xf>
    <xf numFmtId="0" fontId="34" fillId="0" borderId="0" xfId="0" applyFont="1" applyFill="1" applyAlignment="1">
      <alignment horizontal="center" vertical="center" wrapText="1"/>
    </xf>
    <xf numFmtId="0" fontId="10" fillId="0" borderId="0" xfId="0" applyFont="1" applyFill="1" applyBorder="1" applyAlignment="1">
      <alignment horizontal="center" vertical="center"/>
    </xf>
    <xf numFmtId="0" fontId="3" fillId="0" borderId="2" xfId="0" quotePrefix="1" applyFont="1" applyFill="1" applyBorder="1" applyAlignment="1">
      <alignment horizontal="center" vertical="center" wrapText="1"/>
    </xf>
    <xf numFmtId="49" fontId="34" fillId="0" borderId="2" xfId="0" applyNumberFormat="1" applyFont="1" applyFill="1" applyBorder="1" applyAlignment="1">
      <alignment horizontal="center" vertical="center" wrapText="1"/>
    </xf>
    <xf numFmtId="0" fontId="34" fillId="0" borderId="1" xfId="0" applyFont="1" applyFill="1" applyBorder="1" applyAlignment="1">
      <alignment horizontal="center" vertical="center"/>
    </xf>
    <xf numFmtId="0" fontId="34" fillId="0" borderId="5" xfId="0" applyFont="1" applyFill="1" applyBorder="1" applyAlignment="1">
      <alignment horizontal="center" vertical="center" wrapText="1"/>
    </xf>
    <xf numFmtId="0" fontId="34" fillId="0" borderId="5" xfId="0" applyFont="1" applyFill="1" applyBorder="1" applyAlignment="1">
      <alignment horizontal="center" vertical="center"/>
    </xf>
    <xf numFmtId="4" fontId="34" fillId="0" borderId="1" xfId="0" applyNumberFormat="1" applyFont="1" applyFill="1" applyBorder="1" applyAlignment="1">
      <alignment horizontal="center" vertical="center" wrapText="1"/>
    </xf>
    <xf numFmtId="4" fontId="34" fillId="0" borderId="0" xfId="0" applyNumberFormat="1" applyFont="1" applyFill="1" applyAlignment="1">
      <alignment horizontal="center" vertical="center"/>
    </xf>
    <xf numFmtId="0" fontId="32" fillId="0" borderId="2" xfId="0" applyFont="1" applyFill="1" applyBorder="1" applyAlignment="1">
      <alignment horizontal="center" vertical="center" wrapText="1"/>
    </xf>
    <xf numFmtId="4" fontId="32" fillId="0" borderId="2" xfId="0" applyNumberFormat="1" applyFont="1" applyFill="1" applyBorder="1" applyAlignment="1">
      <alignment horizontal="center" vertical="center" wrapText="1"/>
    </xf>
    <xf numFmtId="0" fontId="34" fillId="0" borderId="2" xfId="0" applyFont="1" applyFill="1" applyBorder="1" applyAlignment="1">
      <alignment horizontal="center" vertical="top" wrapText="1"/>
    </xf>
    <xf numFmtId="0" fontId="34" fillId="0" borderId="4" xfId="0" applyFont="1" applyFill="1" applyBorder="1" applyAlignment="1">
      <alignment horizontal="left" vertical="center" wrapText="1"/>
    </xf>
    <xf numFmtId="16" fontId="34" fillId="0" borderId="3" xfId="0" applyNumberFormat="1" applyFont="1" applyFill="1" applyBorder="1" applyAlignment="1">
      <alignment horizontal="center" vertical="center" wrapText="1"/>
    </xf>
    <xf numFmtId="0" fontId="34" fillId="0" borderId="25" xfId="0" applyFont="1" applyFill="1" applyBorder="1" applyAlignment="1">
      <alignment horizontal="center" vertical="center"/>
    </xf>
    <xf numFmtId="0" fontId="34" fillId="0" borderId="26" xfId="0" applyFont="1" applyFill="1" applyBorder="1" applyAlignment="1">
      <alignment horizontal="center" vertical="center"/>
    </xf>
    <xf numFmtId="2" fontId="34" fillId="0" borderId="2" xfId="0" applyNumberFormat="1" applyFont="1" applyFill="1" applyBorder="1" applyAlignment="1">
      <alignment horizontal="center" vertical="center" wrapText="1"/>
    </xf>
    <xf numFmtId="4" fontId="34" fillId="0" borderId="2" xfId="0" applyNumberFormat="1" applyFont="1" applyFill="1" applyBorder="1" applyAlignment="1">
      <alignment horizontal="center" vertical="center"/>
    </xf>
    <xf numFmtId="0" fontId="48" fillId="0" borderId="2" xfId="0" applyFont="1" applyFill="1" applyBorder="1" applyAlignment="1">
      <alignment horizontal="center" vertical="center" wrapText="1"/>
    </xf>
    <xf numFmtId="3" fontId="34" fillId="0" borderId="2"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vertical="center"/>
    </xf>
    <xf numFmtId="3" fontId="5" fillId="0" borderId="2" xfId="0" applyNumberFormat="1" applyFont="1" applyFill="1" applyBorder="1" applyAlignment="1">
      <alignment horizontal="center" vertical="center"/>
    </xf>
    <xf numFmtId="0" fontId="10" fillId="0" borderId="2" xfId="0" applyFont="1" applyFill="1" applyBorder="1" applyAlignment="1">
      <alignment vertical="center"/>
    </xf>
    <xf numFmtId="8" fontId="5" fillId="0" borderId="2" xfId="0" applyNumberFormat="1" applyFont="1" applyFill="1" applyBorder="1" applyAlignment="1">
      <alignment horizontal="center" vertical="center"/>
    </xf>
    <xf numFmtId="0" fontId="10" fillId="0" borderId="7" xfId="0" applyFont="1" applyFill="1" applyBorder="1" applyAlignment="1">
      <alignment horizontal="center" vertical="center"/>
    </xf>
    <xf numFmtId="0" fontId="5" fillId="0" borderId="10" xfId="0" applyFont="1" applyFill="1" applyBorder="1" applyAlignment="1">
      <alignment horizontal="left" vertical="center"/>
    </xf>
    <xf numFmtId="8" fontId="5"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5" fillId="0" borderId="4" xfId="0" applyFont="1" applyFill="1" applyBorder="1" applyAlignment="1">
      <alignment horizontal="center" vertical="center" wrapText="1"/>
    </xf>
    <xf numFmtId="3" fontId="10" fillId="0" borderId="2"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0" xfId="0" applyFont="1" applyFill="1" applyAlignment="1">
      <alignment horizontal="center" vertical="center"/>
    </xf>
    <xf numFmtId="0" fontId="3" fillId="0" borderId="17" xfId="0"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4" fontId="3" fillId="0" borderId="21" xfId="0" applyNumberFormat="1" applyFont="1" applyFill="1" applyBorder="1" applyAlignment="1">
      <alignment horizontal="center" vertical="center"/>
    </xf>
    <xf numFmtId="4" fontId="10" fillId="0" borderId="0" xfId="0" applyNumberFormat="1" applyFont="1" applyFill="1" applyAlignment="1">
      <alignment horizontal="center" vertical="center"/>
    </xf>
    <xf numFmtId="0" fontId="3" fillId="0" borderId="2" xfId="0" applyFont="1" applyFill="1" applyBorder="1" applyAlignment="1">
      <alignment vertical="center" wrapText="1"/>
    </xf>
    <xf numFmtId="0" fontId="3" fillId="0" borderId="2" xfId="0" applyFont="1" applyFill="1" applyBorder="1" applyAlignment="1">
      <alignment horizontal="center" wrapText="1"/>
    </xf>
    <xf numFmtId="4" fontId="18" fillId="0" borderId="2" xfId="0" applyNumberFormat="1" applyFont="1" applyFill="1" applyBorder="1" applyAlignment="1">
      <alignment horizontal="center" vertical="center" wrapText="1"/>
    </xf>
    <xf numFmtId="0" fontId="49" fillId="0" borderId="0" xfId="0" applyFont="1" applyFill="1" applyAlignment="1">
      <alignment horizontal="center" vertical="center" wrapText="1"/>
    </xf>
    <xf numFmtId="16" fontId="10" fillId="0" borderId="2" xfId="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xf>
    <xf numFmtId="0" fontId="34" fillId="0" borderId="2" xfId="1" applyFont="1" applyFill="1" applyBorder="1" applyAlignment="1">
      <alignment vertical="center" wrapText="1"/>
    </xf>
    <xf numFmtId="0" fontId="10" fillId="0" borderId="0" xfId="0" applyFont="1" applyFill="1" applyAlignment="1">
      <alignment wrapText="1"/>
    </xf>
    <xf numFmtId="0" fontId="10" fillId="0" borderId="0" xfId="0" applyFont="1" applyFill="1" applyBorder="1"/>
    <xf numFmtId="0" fontId="34" fillId="0" borderId="2" xfId="1" applyFont="1" applyFill="1" applyBorder="1" applyAlignment="1">
      <alignment horizontal="left" vertical="center" wrapText="1"/>
    </xf>
    <xf numFmtId="0" fontId="10" fillId="0" borderId="2" xfId="0" applyFont="1" applyFill="1" applyBorder="1" applyAlignment="1">
      <alignment horizontal="center" wrapText="1"/>
    </xf>
    <xf numFmtId="0" fontId="34" fillId="0" borderId="1" xfId="1" applyFont="1" applyFill="1" applyBorder="1" applyAlignment="1">
      <alignment horizontal="left" vertical="center" wrapText="1"/>
    </xf>
    <xf numFmtId="0" fontId="10" fillId="0" borderId="0" xfId="0" applyFont="1" applyFill="1" applyAlignment="1">
      <alignment vertical="center" wrapText="1"/>
    </xf>
    <xf numFmtId="4" fontId="40" fillId="0" borderId="2" xfId="1" applyNumberFormat="1" applyFont="1" applyFill="1" applyBorder="1" applyAlignment="1">
      <alignment horizontal="center" vertical="center"/>
    </xf>
    <xf numFmtId="4" fontId="5" fillId="0" borderId="2" xfId="0" applyNumberFormat="1" applyFont="1" applyFill="1" applyBorder="1" applyAlignment="1">
      <alignment horizontal="right" vertical="center" wrapText="1"/>
    </xf>
    <xf numFmtId="0" fontId="5" fillId="0" borderId="2" xfId="0" applyFont="1" applyFill="1" applyBorder="1" applyAlignment="1">
      <alignment horizontal="center" vertical="top" wrapText="1"/>
    </xf>
    <xf numFmtId="0" fontId="5" fillId="0" borderId="0" xfId="0" applyFont="1" applyFill="1" applyAlignment="1">
      <alignment horizontal="center" vertical="center" wrapText="1"/>
    </xf>
    <xf numFmtId="2" fontId="5" fillId="0" borderId="2"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wrapText="1"/>
    </xf>
    <xf numFmtId="4" fontId="5" fillId="0" borderId="8" xfId="1" applyNumberFormat="1" applyFont="1" applyFill="1" applyBorder="1" applyAlignment="1">
      <alignment horizontal="center" vertical="center"/>
    </xf>
    <xf numFmtId="0" fontId="5" fillId="0" borderId="2" xfId="0" applyFont="1" applyFill="1" applyBorder="1" applyAlignment="1">
      <alignment horizontal="center"/>
    </xf>
    <xf numFmtId="4" fontId="50" fillId="0" borderId="2" xfId="0" applyNumberFormat="1" applyFont="1" applyFill="1" applyBorder="1" applyAlignment="1">
      <alignment horizontal="center" vertical="center" wrapText="1"/>
    </xf>
    <xf numFmtId="4" fontId="50" fillId="0" borderId="2" xfId="0" applyNumberFormat="1" applyFont="1" applyFill="1" applyBorder="1" applyAlignment="1">
      <alignment horizontal="left" vertical="center" wrapText="1"/>
    </xf>
    <xf numFmtId="0" fontId="51" fillId="0" borderId="2" xfId="1" applyFont="1" applyFill="1" applyBorder="1" applyAlignment="1">
      <alignment horizontal="center" vertical="center" wrapText="1"/>
    </xf>
    <xf numFmtId="4" fontId="5" fillId="0" borderId="3" xfId="0" applyNumberFormat="1" applyFont="1" applyFill="1" applyBorder="1" applyAlignment="1">
      <alignment horizontal="center" vertical="center"/>
    </xf>
    <xf numFmtId="168" fontId="5" fillId="0" borderId="2" xfId="0" applyNumberFormat="1" applyFont="1" applyFill="1" applyBorder="1" applyAlignment="1">
      <alignment horizontal="center" vertical="center"/>
    </xf>
    <xf numFmtId="168" fontId="5" fillId="0" borderId="7" xfId="0" applyNumberFormat="1" applyFont="1" applyFill="1" applyBorder="1" applyAlignment="1">
      <alignment horizontal="center" vertical="center" wrapText="1"/>
    </xf>
    <xf numFmtId="0" fontId="5" fillId="0" borderId="2" xfId="0" applyFont="1" applyFill="1" applyBorder="1" applyAlignment="1">
      <alignment wrapText="1"/>
    </xf>
    <xf numFmtId="49" fontId="10" fillId="0" borderId="2" xfId="0" applyNumberFormat="1" applyFont="1" applyFill="1" applyBorder="1" applyAlignment="1">
      <alignment horizontal="center" vertical="center" wrapText="1"/>
    </xf>
    <xf numFmtId="0" fontId="52" fillId="0" borderId="0" xfId="0" applyFont="1" applyFill="1" applyAlignment="1">
      <alignment vertical="center" wrapText="1"/>
    </xf>
    <xf numFmtId="0" fontId="10" fillId="0" borderId="2" xfId="0" applyFont="1" applyFill="1" applyBorder="1" applyAlignment="1">
      <alignment wrapText="1"/>
    </xf>
    <xf numFmtId="0" fontId="10" fillId="0" borderId="0" xfId="0" applyFont="1" applyFill="1" applyAlignment="1">
      <alignment horizontal="center"/>
    </xf>
    <xf numFmtId="4" fontId="8" fillId="0" borderId="2" xfId="0" applyNumberFormat="1" applyFont="1" applyFill="1" applyBorder="1" applyAlignment="1">
      <alignment horizontal="center" vertical="center"/>
    </xf>
    <xf numFmtId="165" fontId="4" fillId="0" borderId="11" xfId="4" applyFont="1" applyFill="1" applyBorder="1" applyAlignment="1">
      <alignment horizontal="center" vertical="center" wrapText="1"/>
    </xf>
    <xf numFmtId="166" fontId="4" fillId="0" borderId="11" xfId="4" applyNumberFormat="1" applyFont="1" applyFill="1" applyBorder="1" applyAlignment="1">
      <alignment horizontal="center" vertical="center" wrapText="1"/>
    </xf>
    <xf numFmtId="166" fontId="4" fillId="0" borderId="14" xfId="4" applyNumberFormat="1" applyFont="1" applyFill="1" applyBorder="1" applyAlignment="1">
      <alignment horizontal="center" vertical="center" wrapText="1"/>
    </xf>
    <xf numFmtId="166" fontId="4" fillId="0" borderId="2" xfId="4" applyNumberFormat="1" applyFont="1" applyFill="1" applyBorder="1" applyAlignment="1">
      <alignment horizontal="center" vertical="center" wrapText="1"/>
    </xf>
    <xf numFmtId="165" fontId="4" fillId="0" borderId="22" xfId="4" applyFont="1" applyFill="1" applyBorder="1" applyAlignment="1">
      <alignment horizontal="center" vertical="center" wrapText="1"/>
    </xf>
    <xf numFmtId="165" fontId="4" fillId="0" borderId="12" xfId="4" applyFont="1" applyFill="1" applyBorder="1" applyAlignment="1">
      <alignment horizontal="center" vertical="center" wrapText="1"/>
    </xf>
    <xf numFmtId="166" fontId="4" fillId="0" borderId="12" xfId="4" applyNumberFormat="1" applyFont="1" applyFill="1" applyBorder="1" applyAlignment="1">
      <alignment horizontal="center" vertical="center" wrapText="1"/>
    </xf>
    <xf numFmtId="166" fontId="4" fillId="0" borderId="15" xfId="4" applyNumberFormat="1" applyFont="1" applyFill="1" applyBorder="1" applyAlignment="1">
      <alignment horizontal="center" vertical="center" wrapText="1"/>
    </xf>
    <xf numFmtId="165" fontId="4" fillId="0" borderId="45" xfId="4" applyFont="1" applyFill="1" applyBorder="1" applyAlignment="1">
      <alignment horizontal="center" vertical="center" wrapText="1"/>
    </xf>
    <xf numFmtId="165" fontId="4" fillId="0" borderId="2" xfId="4" applyFont="1" applyFill="1" applyBorder="1" applyAlignment="1">
      <alignment horizontal="center" vertical="center" wrapText="1"/>
    </xf>
    <xf numFmtId="165" fontId="4" fillId="0" borderId="16" xfId="4" applyFont="1" applyFill="1" applyBorder="1" applyAlignment="1">
      <alignment horizontal="center" vertical="center" wrapText="1"/>
    </xf>
    <xf numFmtId="165" fontId="4" fillId="0" borderId="11" xfId="4" applyFont="1" applyFill="1" applyBorder="1" applyAlignment="1">
      <alignment horizontal="center" vertical="top" wrapText="1"/>
    </xf>
    <xf numFmtId="0" fontId="4" fillId="0" borderId="11" xfId="2" applyFont="1" applyFill="1" applyBorder="1" applyAlignment="1">
      <alignment horizontal="center" vertical="center" wrapText="1"/>
    </xf>
    <xf numFmtId="165" fontId="4" fillId="0" borderId="11" xfId="4" applyFont="1" applyFill="1" applyBorder="1" applyAlignment="1">
      <alignment vertical="center" wrapText="1"/>
    </xf>
    <xf numFmtId="165" fontId="4" fillId="0" borderId="14" xfId="4" applyFont="1" applyFill="1" applyBorder="1" applyAlignment="1">
      <alignment horizontal="center" vertical="center" wrapText="1"/>
    </xf>
    <xf numFmtId="165" fontId="54" fillId="0" borderId="11" xfId="4" applyFont="1" applyFill="1" applyBorder="1" applyAlignment="1">
      <alignment horizontal="center" vertical="center" wrapText="1"/>
    </xf>
    <xf numFmtId="167" fontId="4" fillId="0" borderId="2" xfId="4" applyNumberFormat="1" applyFont="1" applyFill="1" applyBorder="1" applyAlignment="1">
      <alignment horizontal="center" vertical="center"/>
    </xf>
    <xf numFmtId="0" fontId="18" fillId="0" borderId="24"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0" xfId="0" applyFont="1" applyFill="1" applyAlignment="1">
      <alignment horizontal="center" vertical="center" wrapText="1"/>
    </xf>
    <xf numFmtId="0" fontId="18" fillId="0" borderId="23" xfId="0" applyFont="1" applyFill="1" applyBorder="1" applyAlignment="1">
      <alignment horizontal="left" vertical="center" wrapText="1"/>
    </xf>
    <xf numFmtId="165" fontId="18" fillId="0" borderId="23" xfId="4" applyFont="1" applyFill="1" applyBorder="1" applyAlignment="1">
      <alignment horizontal="center" vertical="center" wrapText="1"/>
    </xf>
    <xf numFmtId="0" fontId="18" fillId="0" borderId="23" xfId="0" applyFont="1" applyFill="1" applyBorder="1" applyAlignment="1">
      <alignment wrapText="1"/>
    </xf>
    <xf numFmtId="0" fontId="18" fillId="0" borderId="44" xfId="0" applyFont="1" applyFill="1" applyBorder="1" applyAlignment="1">
      <alignment horizontal="center" vertical="center" wrapText="1"/>
    </xf>
    <xf numFmtId="0" fontId="18" fillId="0" borderId="2" xfId="0" applyFont="1" applyFill="1" applyBorder="1" applyAlignment="1">
      <alignment wrapText="1"/>
    </xf>
    <xf numFmtId="165" fontId="8" fillId="0" borderId="0" xfId="4" applyFont="1" applyFill="1"/>
    <xf numFmtId="0" fontId="18" fillId="0" borderId="0" xfId="0" applyFont="1" applyFill="1" applyAlignment="1">
      <alignment horizontal="left" vertical="center" wrapText="1"/>
    </xf>
    <xf numFmtId="0" fontId="18" fillId="0" borderId="0" xfId="0" applyFont="1" applyFill="1"/>
    <xf numFmtId="0" fontId="55" fillId="0" borderId="2" xfId="0" applyFont="1" applyFill="1" applyBorder="1" applyAlignment="1">
      <alignment vertical="center" wrapText="1"/>
    </xf>
    <xf numFmtId="0" fontId="56" fillId="0" borderId="2" xfId="0" applyFont="1" applyFill="1" applyBorder="1" applyAlignment="1">
      <alignment horizontal="center" vertical="center" wrapText="1"/>
    </xf>
    <xf numFmtId="4" fontId="10" fillId="0" borderId="0" xfId="0" applyNumberFormat="1" applyFont="1" applyFill="1" applyAlignment="1">
      <alignment horizontal="center"/>
    </xf>
    <xf numFmtId="0" fontId="49" fillId="0" borderId="0" xfId="0" applyFont="1" applyFill="1" applyAlignment="1">
      <alignment vertical="center" wrapText="1"/>
    </xf>
    <xf numFmtId="0" fontId="49" fillId="0" borderId="0" xfId="0" applyFont="1" applyFill="1" applyAlignment="1">
      <alignment horizontal="left" vertical="center" wrapText="1" indent="2"/>
    </xf>
    <xf numFmtId="0" fontId="49" fillId="0" borderId="2" xfId="0" applyFont="1" applyFill="1" applyBorder="1" applyAlignment="1">
      <alignment vertical="center" wrapText="1"/>
    </xf>
    <xf numFmtId="0" fontId="49" fillId="0" borderId="2" xfId="0" applyFont="1" applyFill="1" applyBorder="1" applyAlignment="1">
      <alignment horizontal="justify" vertical="center"/>
    </xf>
    <xf numFmtId="0" fontId="4" fillId="0" borderId="19" xfId="0" applyFont="1" applyFill="1" applyBorder="1" applyAlignment="1">
      <alignment horizontal="center" vertical="center" wrapText="1"/>
    </xf>
    <xf numFmtId="0" fontId="4" fillId="0" borderId="10" xfId="0" applyFont="1" applyFill="1" applyBorder="1" applyAlignment="1">
      <alignment horizontal="right" vertical="center" wrapText="1"/>
    </xf>
    <xf numFmtId="0" fontId="5" fillId="0" borderId="7" xfId="0" applyFont="1" applyFill="1" applyBorder="1" applyAlignment="1">
      <alignment vertical="center" wrapText="1"/>
    </xf>
    <xf numFmtId="0" fontId="10" fillId="0" borderId="2" xfId="0" applyFont="1" applyFill="1" applyBorder="1" applyAlignment="1">
      <alignment horizontal="center"/>
    </xf>
    <xf numFmtId="0" fontId="4" fillId="0" borderId="1" xfId="0" applyFont="1" applyFill="1" applyBorder="1" applyAlignment="1">
      <alignment vertical="center" wrapText="1"/>
    </xf>
    <xf numFmtId="0" fontId="4" fillId="0" borderId="7" xfId="0" applyFont="1" applyFill="1" applyBorder="1" applyAlignment="1">
      <alignment vertical="center" wrapText="1"/>
    </xf>
    <xf numFmtId="4" fontId="5"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0" fontId="8" fillId="0" borderId="2" xfId="1" applyFont="1" applyFill="1" applyBorder="1" applyAlignment="1">
      <alignment horizontal="center" vertical="center" wrapText="1"/>
    </xf>
    <xf numFmtId="0" fontId="58" fillId="0" borderId="0" xfId="0" applyFont="1" applyFill="1"/>
    <xf numFmtId="169" fontId="10" fillId="0" borderId="2" xfId="0" applyNumberFormat="1" applyFont="1" applyFill="1" applyBorder="1" applyAlignment="1">
      <alignment horizontal="center" vertical="center"/>
    </xf>
    <xf numFmtId="165" fontId="18" fillId="0" borderId="2" xfId="4" applyFont="1" applyFill="1" applyBorder="1" applyAlignment="1">
      <alignment horizontal="center" vertical="center" wrapText="1"/>
    </xf>
    <xf numFmtId="0" fontId="0" fillId="5" borderId="1" xfId="0" applyFill="1" applyBorder="1"/>
    <xf numFmtId="0" fontId="0" fillId="5" borderId="8" xfId="0" applyFill="1" applyBorder="1"/>
    <xf numFmtId="0" fontId="0" fillId="5" borderId="7" xfId="0" applyFill="1" applyBorder="1"/>
    <xf numFmtId="0" fontId="59" fillId="0" borderId="0" xfId="7"/>
    <xf numFmtId="16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17" fontId="3" fillId="0"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4" xfId="0" applyBorder="1" applyAlignment="1">
      <alignment horizont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 xfId="0" applyFont="1" applyFill="1" applyBorder="1" applyAlignment="1">
      <alignment horizontal="center" vertical="center"/>
    </xf>
    <xf numFmtId="169" fontId="3" fillId="0" borderId="1" xfId="0" applyNumberFormat="1" applyFont="1" applyFill="1" applyBorder="1" applyAlignment="1">
      <alignment horizontal="center" vertical="center"/>
    </xf>
    <xf numFmtId="169" fontId="3" fillId="0" borderId="7"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wrapText="1"/>
    </xf>
    <xf numFmtId="17" fontId="3" fillId="0" borderId="7" xfId="0" applyNumberFormat="1" applyFont="1" applyFill="1" applyBorder="1" applyAlignment="1">
      <alignment horizontal="center" vertical="center" wrapText="1"/>
    </xf>
    <xf numFmtId="169" fontId="3" fillId="0" borderId="2" xfId="0" applyNumberFormat="1" applyFont="1" applyFill="1" applyBorder="1" applyAlignment="1">
      <alignment horizontal="center" vertical="center" wrapText="1"/>
    </xf>
    <xf numFmtId="169" fontId="3" fillId="0" borderId="8"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9"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34"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2" fontId="34" fillId="0" borderId="1" xfId="0" applyNumberFormat="1" applyFont="1" applyFill="1" applyBorder="1" applyAlignment="1">
      <alignment horizontal="center" vertical="center" wrapText="1"/>
    </xf>
    <xf numFmtId="2" fontId="34" fillId="0" borderId="7" xfId="0" applyNumberFormat="1" applyFont="1" applyFill="1" applyBorder="1" applyAlignment="1">
      <alignment horizontal="center" vertical="center" wrapText="1"/>
    </xf>
    <xf numFmtId="2" fontId="34" fillId="0" borderId="1" xfId="0" applyNumberFormat="1" applyFont="1" applyFill="1" applyBorder="1" applyAlignment="1">
      <alignment horizontal="center" vertical="center"/>
    </xf>
    <xf numFmtId="2" fontId="34" fillId="0" borderId="7" xfId="0" applyNumberFormat="1" applyFont="1" applyFill="1" applyBorder="1" applyAlignment="1">
      <alignment horizontal="center" vertical="center"/>
    </xf>
    <xf numFmtId="0" fontId="34" fillId="0" borderId="1" xfId="0" applyFont="1" applyFill="1" applyBorder="1" applyAlignment="1">
      <alignment horizontal="center" vertical="center"/>
    </xf>
    <xf numFmtId="0" fontId="34" fillId="0" borderId="7" xfId="0" applyFont="1" applyFill="1" applyBorder="1" applyAlignment="1">
      <alignment horizontal="center" vertical="center"/>
    </xf>
    <xf numFmtId="0" fontId="34" fillId="0" borderId="2" xfId="0" applyFont="1" applyFill="1" applyBorder="1" applyAlignment="1">
      <alignment horizontal="center" vertical="center" wrapText="1"/>
    </xf>
    <xf numFmtId="2" fontId="34" fillId="0" borderId="8" xfId="0" applyNumberFormat="1" applyFont="1" applyFill="1" applyBorder="1" applyAlignment="1">
      <alignment horizontal="center" vertical="center"/>
    </xf>
    <xf numFmtId="0" fontId="34" fillId="0" borderId="8" xfId="0" applyFont="1" applyFill="1" applyBorder="1" applyAlignment="1">
      <alignment horizontal="center" vertical="center" wrapText="1"/>
    </xf>
    <xf numFmtId="0" fontId="34" fillId="0" borderId="8" xfId="0" applyFont="1" applyFill="1" applyBorder="1" applyAlignment="1">
      <alignment horizontal="center" vertical="center"/>
    </xf>
    <xf numFmtId="0" fontId="34" fillId="0" borderId="2" xfId="0" applyFont="1" applyFill="1" applyBorder="1" applyAlignment="1">
      <alignment horizontal="center" vertical="center"/>
    </xf>
    <xf numFmtId="0" fontId="42" fillId="0" borderId="1"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2" fontId="10" fillId="0" borderId="7"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xf>
    <xf numFmtId="2" fontId="10" fillId="0" borderId="7" xfId="0" applyNumberFormat="1" applyFont="1" applyFill="1" applyBorder="1" applyAlignment="1">
      <alignment horizontal="center" vertical="center"/>
    </xf>
    <xf numFmtId="0" fontId="10" fillId="0" borderId="8" xfId="0" applyFont="1" applyFill="1" applyBorder="1" applyAlignment="1">
      <alignment horizontal="center" vertical="center"/>
    </xf>
    <xf numFmtId="2" fontId="10" fillId="0" borderId="8" xfId="0" applyNumberFormat="1" applyFont="1" applyFill="1" applyBorder="1" applyAlignment="1">
      <alignment horizontal="center" vertical="center"/>
    </xf>
    <xf numFmtId="0" fontId="10" fillId="0" borderId="2" xfId="0" applyFont="1" applyFill="1" applyBorder="1" applyAlignment="1">
      <alignment horizontal="center" vertical="center"/>
    </xf>
    <xf numFmtId="2" fontId="10" fillId="0" borderId="2" xfId="0" applyNumberFormat="1" applyFont="1" applyFill="1" applyBorder="1" applyAlignment="1">
      <alignment horizontal="center" vertical="center"/>
    </xf>
    <xf numFmtId="17" fontId="10" fillId="0" borderId="1" xfId="0" applyNumberFormat="1" applyFont="1" applyFill="1" applyBorder="1" applyAlignment="1">
      <alignment horizontal="center" vertical="center" wrapText="1"/>
    </xf>
    <xf numFmtId="17" fontId="10" fillId="0" borderId="8" xfId="0" applyNumberFormat="1" applyFont="1" applyFill="1" applyBorder="1" applyAlignment="1">
      <alignment horizontal="center" vertical="center" wrapText="1"/>
    </xf>
    <xf numFmtId="17" fontId="10" fillId="0" borderId="7" xfId="0" applyNumberFormat="1" applyFont="1" applyFill="1" applyBorder="1" applyAlignment="1">
      <alignment horizontal="center" vertical="center" wrapText="1"/>
    </xf>
    <xf numFmtId="0" fontId="0" fillId="5" borderId="2" xfId="0" applyFill="1" applyBorder="1" applyAlignment="1">
      <alignment horizontal="center"/>
    </xf>
    <xf numFmtId="0" fontId="2" fillId="2" borderId="4" xfId="0" applyFont="1" applyFill="1" applyBorder="1" applyAlignment="1">
      <alignment horizontal="center" vertical="center" wrapText="1"/>
    </xf>
    <xf numFmtId="169" fontId="2" fillId="2" borderId="2" xfId="0" applyNumberFormat="1" applyFont="1" applyFill="1" applyBorder="1" applyAlignment="1">
      <alignment horizontal="center" vertical="center" wrapText="1"/>
    </xf>
    <xf numFmtId="169" fontId="3" fillId="0" borderId="1" xfId="0" applyNumberFormat="1" applyFont="1" applyFill="1" applyBorder="1" applyAlignment="1">
      <alignment horizontal="center" vertical="center" wrapText="1"/>
    </xf>
    <xf numFmtId="169" fontId="3" fillId="0" borderId="7" xfId="0" applyNumberFormat="1" applyFont="1" applyFill="1" applyBorder="1" applyAlignment="1">
      <alignment horizontal="center" vertical="center" wrapText="1"/>
    </xf>
    <xf numFmtId="169" fontId="3" fillId="0" borderId="8" xfId="0"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1" fillId="5" borderId="2" xfId="0" applyFont="1" applyFill="1" applyBorder="1" applyAlignment="1">
      <alignment horizontal="center"/>
    </xf>
    <xf numFmtId="4" fontId="2" fillId="2" borderId="2" xfId="0" applyNumberFormat="1" applyFont="1" applyFill="1" applyBorder="1" applyAlignment="1">
      <alignment horizontal="center" vertical="center" wrapText="1"/>
    </xf>
    <xf numFmtId="0" fontId="35" fillId="0" borderId="2" xfId="0" applyFont="1" applyFill="1" applyBorder="1" applyAlignment="1">
      <alignment horizontal="center" vertical="center"/>
    </xf>
    <xf numFmtId="4" fontId="3"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0" fontId="46" fillId="0" borderId="0" xfId="0" applyFont="1" applyAlignment="1">
      <alignment horizontal="left"/>
    </xf>
    <xf numFmtId="0" fontId="11" fillId="0" borderId="0" xfId="0" applyFont="1" applyAlignment="1">
      <alignment horizontal="left"/>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1" xfId="0" applyFont="1" applyFill="1" applyBorder="1" applyAlignment="1">
      <alignment horizontal="center" vertical="center"/>
    </xf>
    <xf numFmtId="4"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5" fillId="0" borderId="8" xfId="0" applyNumberFormat="1" applyFont="1" applyFill="1" applyBorder="1" applyAlignment="1">
      <alignment horizontal="center" vertical="center" wrapText="1"/>
    </xf>
    <xf numFmtId="2" fontId="5" fillId="0" borderId="7"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43" fontId="10" fillId="0" borderId="1" xfId="5" applyFont="1" applyFill="1" applyBorder="1" applyAlignment="1">
      <alignment horizontal="center" vertical="center" wrapText="1"/>
    </xf>
    <xf numFmtId="43" fontId="10" fillId="0" borderId="7" xfId="5" applyFont="1" applyFill="1" applyBorder="1" applyAlignment="1">
      <alignment horizontal="center" vertical="center" wrapText="1"/>
    </xf>
    <xf numFmtId="43" fontId="10" fillId="0" borderId="8" xfId="5" applyFont="1" applyFill="1" applyBorder="1" applyAlignment="1">
      <alignment horizontal="center" vertical="center" wrapText="1"/>
    </xf>
    <xf numFmtId="43" fontId="10" fillId="0" borderId="2" xfId="5"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4" fillId="0" borderId="1" xfId="0" applyNumberFormat="1" applyFont="1" applyFill="1" applyBorder="1" applyAlignment="1">
      <alignment horizontal="center" vertical="center" wrapText="1"/>
    </xf>
    <xf numFmtId="4" fontId="34" fillId="0" borderId="7"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4" fontId="10" fillId="0" borderId="7" xfId="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wrapText="1"/>
    </xf>
    <xf numFmtId="0" fontId="30" fillId="0" borderId="0" xfId="0" applyFont="1" applyAlignment="1"/>
    <xf numFmtId="0" fontId="0" fillId="0" borderId="0" xfId="0" applyAlignment="1"/>
    <xf numFmtId="49" fontId="3" fillId="0" borderId="8" xfId="0" applyNumberFormat="1" applyFont="1" applyFill="1" applyBorder="1" applyAlignment="1">
      <alignment horizontal="center" vertical="center" wrapText="1"/>
    </xf>
    <xf numFmtId="0" fontId="32" fillId="0" borderId="2"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vertical="top" wrapText="1"/>
    </xf>
    <xf numFmtId="0" fontId="10" fillId="0" borderId="7" xfId="0" applyFont="1" applyFill="1" applyBorder="1" applyAlignment="1">
      <alignment wrapText="1"/>
    </xf>
    <xf numFmtId="0" fontId="10" fillId="0" borderId="2" xfId="0" applyFont="1" applyFill="1" applyBorder="1" applyAlignment="1">
      <alignment wrapText="1"/>
    </xf>
    <xf numFmtId="0" fontId="10" fillId="0" borderId="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0" fontId="35" fillId="0" borderId="2" xfId="0" applyFont="1" applyFill="1" applyBorder="1" applyAlignment="1">
      <alignment horizontal="center" vertical="center" wrapText="1"/>
    </xf>
    <xf numFmtId="4" fontId="3" fillId="0" borderId="1" xfId="0" applyNumberFormat="1" applyFont="1" applyFill="1" applyBorder="1" applyAlignment="1">
      <alignment horizontal="right" vertical="center" wrapText="1"/>
    </xf>
    <xf numFmtId="4" fontId="3" fillId="0" borderId="8" xfId="0" applyNumberFormat="1" applyFont="1" applyFill="1" applyBorder="1" applyAlignment="1">
      <alignment horizontal="right" vertical="center" wrapText="1"/>
    </xf>
    <xf numFmtId="4" fontId="3" fillId="0" borderId="7" xfId="0" applyNumberFormat="1" applyFont="1" applyFill="1" applyBorder="1" applyAlignment="1">
      <alignment horizontal="right" vertical="center" wrapText="1"/>
    </xf>
    <xf numFmtId="3" fontId="3" fillId="0" borderId="1" xfId="0" applyNumberFormat="1" applyFont="1" applyFill="1" applyBorder="1" applyAlignment="1">
      <alignment horizontal="center" vertical="center" wrapText="1"/>
    </xf>
    <xf numFmtId="3" fontId="3" fillId="0" borderId="8" xfId="0"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4" fontId="3" fillId="0" borderId="2" xfId="0" applyNumberFormat="1" applyFont="1" applyFill="1" applyBorder="1" applyAlignment="1">
      <alignment horizontal="right" vertical="center" wrapText="1"/>
    </xf>
    <xf numFmtId="17" fontId="3" fillId="0" borderId="8" xfId="0" applyNumberFormat="1" applyFont="1" applyFill="1" applyBorder="1" applyAlignment="1">
      <alignment horizontal="center" vertical="center" wrapText="1"/>
    </xf>
    <xf numFmtId="0" fontId="3" fillId="0" borderId="36" xfId="0" applyNumberFormat="1" applyFont="1" applyFill="1" applyBorder="1" applyAlignment="1">
      <alignment horizontal="center" vertical="center"/>
    </xf>
    <xf numFmtId="0" fontId="3" fillId="0" borderId="38" xfId="0" applyNumberFormat="1" applyFont="1" applyFill="1" applyBorder="1" applyAlignment="1">
      <alignment horizontal="center" vertical="center"/>
    </xf>
    <xf numFmtId="0" fontId="3" fillId="0" borderId="37"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40" xfId="0" applyNumberFormat="1" applyFont="1" applyFill="1" applyBorder="1" applyAlignment="1">
      <alignment horizontal="center" vertical="center"/>
    </xf>
    <xf numFmtId="0" fontId="3" fillId="0" borderId="4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2" xfId="0" applyNumberFormat="1" applyFont="1" applyFill="1" applyBorder="1" applyAlignment="1">
      <alignment horizontal="center" vertical="center"/>
    </xf>
    <xf numFmtId="0" fontId="1" fillId="0" borderId="0" xfId="0" applyFont="1" applyAlignment="1">
      <alignment horizontal="left"/>
    </xf>
    <xf numFmtId="0" fontId="3" fillId="0" borderId="43" xfId="0" applyFont="1" applyFill="1" applyBorder="1" applyAlignment="1">
      <alignment horizontal="center" vertical="center" wrapText="1"/>
    </xf>
    <xf numFmtId="0" fontId="3" fillId="0" borderId="42" xfId="0" applyFont="1" applyFill="1" applyBorder="1" applyAlignment="1">
      <alignment horizontal="center" vertical="center"/>
    </xf>
    <xf numFmtId="0" fontId="3" fillId="0" borderId="36" xfId="0" applyFont="1" applyFill="1" applyBorder="1" applyAlignment="1">
      <alignment horizontal="center" vertical="center"/>
    </xf>
    <xf numFmtId="0" fontId="13" fillId="0" borderId="0" xfId="0" applyFont="1" applyAlignment="1">
      <alignment horizontal="center" vertical="top" wrapText="1"/>
    </xf>
    <xf numFmtId="4" fontId="34" fillId="0" borderId="2" xfId="0" applyNumberFormat="1" applyFont="1" applyFill="1" applyBorder="1" applyAlignment="1">
      <alignment horizontal="center" vertical="center" wrapText="1"/>
    </xf>
    <xf numFmtId="0" fontId="2" fillId="2" borderId="29" xfId="0" applyFont="1" applyFill="1" applyBorder="1" applyAlignment="1">
      <alignment horizontal="center" vertical="center" wrapText="1"/>
    </xf>
    <xf numFmtId="0" fontId="0" fillId="0" borderId="31" xfId="0" applyBorder="1" applyAlignment="1">
      <alignment horizontal="center"/>
    </xf>
    <xf numFmtId="0" fontId="2" fillId="2" borderId="32"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0" xfId="0"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3" xfId="0" applyFont="1" applyFill="1" applyBorder="1" applyAlignment="1">
      <alignment horizontal="center" vertical="center" wrapText="1"/>
    </xf>
    <xf numFmtId="4" fontId="35" fillId="0" borderId="2" xfId="0" applyNumberFormat="1" applyFont="1" applyFill="1" applyBorder="1" applyAlignment="1">
      <alignment horizontal="center" vertical="center"/>
    </xf>
    <xf numFmtId="0" fontId="40" fillId="0" borderId="2" xfId="0" applyFont="1" applyFill="1" applyBorder="1" applyAlignment="1">
      <alignment horizontal="center" vertical="center" wrapText="1"/>
    </xf>
    <xf numFmtId="49" fontId="34" fillId="0" borderId="2" xfId="0" applyNumberFormat="1" applyFont="1" applyFill="1" applyBorder="1" applyAlignment="1">
      <alignment horizontal="center" vertical="center" wrapText="1"/>
    </xf>
    <xf numFmtId="0" fontId="39" fillId="2" borderId="1" xfId="0" applyFont="1" applyFill="1" applyBorder="1" applyAlignment="1">
      <alignment horizontal="center" vertical="center"/>
    </xf>
    <xf numFmtId="0" fontId="39" fillId="2" borderId="7" xfId="0" applyFont="1" applyFill="1" applyBorder="1" applyAlignment="1">
      <alignment horizontal="center" vertical="center"/>
    </xf>
    <xf numFmtId="0" fontId="39" fillId="2" borderId="1" xfId="0" applyFont="1" applyFill="1" applyBorder="1" applyAlignment="1">
      <alignment horizontal="center" vertical="center" wrapText="1"/>
    </xf>
    <xf numFmtId="0" fontId="39" fillId="2" borderId="7"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12" fillId="0" borderId="4" xfId="0" applyFont="1" applyBorder="1" applyAlignment="1">
      <alignment horizontal="center"/>
    </xf>
    <xf numFmtId="0" fontId="39" fillId="2" borderId="5" xfId="0" applyFont="1" applyFill="1" applyBorder="1" applyAlignment="1">
      <alignment horizontal="center" vertical="center" wrapText="1"/>
    </xf>
    <xf numFmtId="0" fontId="39" fillId="2" borderId="6" xfId="0" applyFont="1" applyFill="1" applyBorder="1" applyAlignment="1">
      <alignment horizontal="center" vertical="center" wrapText="1"/>
    </xf>
    <xf numFmtId="4" fontId="34" fillId="0" borderId="8" xfId="0" applyNumberFormat="1" applyFont="1" applyFill="1" applyBorder="1" applyAlignment="1">
      <alignment horizontal="center" vertical="center" wrapText="1"/>
    </xf>
    <xf numFmtId="4" fontId="34" fillId="0" borderId="5" xfId="0" applyNumberFormat="1" applyFont="1" applyFill="1" applyBorder="1" applyAlignment="1">
      <alignment horizontal="center" vertical="center" wrapText="1"/>
    </xf>
    <xf numFmtId="4" fontId="34" fillId="0" borderId="21" xfId="0" applyNumberFormat="1" applyFont="1" applyFill="1" applyBorder="1" applyAlignment="1">
      <alignment horizontal="center" vertical="center" wrapText="1"/>
    </xf>
    <xf numFmtId="4" fontId="34" fillId="0" borderId="17" xfId="0" applyNumberFormat="1" applyFont="1" applyFill="1" applyBorder="1" applyAlignment="1">
      <alignment horizontal="center" vertical="center" wrapText="1"/>
    </xf>
    <xf numFmtId="0" fontId="34" fillId="0" borderId="2" xfId="0" applyFont="1" applyFill="1" applyBorder="1" applyAlignment="1">
      <alignment horizontal="left" vertical="top" wrapText="1"/>
    </xf>
    <xf numFmtId="0" fontId="34" fillId="0" borderId="1" xfId="0" applyFont="1" applyFill="1" applyBorder="1" applyAlignment="1">
      <alignment horizontal="center" vertical="top" wrapText="1"/>
    </xf>
    <xf numFmtId="0" fontId="34" fillId="0" borderId="8" xfId="0" applyFont="1" applyFill="1" applyBorder="1" applyAlignment="1">
      <alignment horizontal="center" vertical="top" wrapText="1"/>
    </xf>
    <xf numFmtId="0" fontId="34" fillId="0" borderId="7" xfId="0" applyFont="1" applyFill="1" applyBorder="1" applyAlignment="1">
      <alignment horizontal="center" vertical="top" wrapText="1"/>
    </xf>
    <xf numFmtId="4" fontId="34" fillId="0" borderId="3" xfId="0" applyNumberFormat="1" applyFont="1" applyFill="1" applyBorder="1" applyAlignment="1">
      <alignment horizontal="center" vertical="center" wrapText="1"/>
    </xf>
    <xf numFmtId="0" fontId="34" fillId="0" borderId="2" xfId="0" applyFont="1" applyFill="1" applyBorder="1" applyAlignment="1">
      <alignment horizontal="center" vertical="top" wrapText="1"/>
    </xf>
    <xf numFmtId="0" fontId="34" fillId="0" borderId="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 xfId="0" applyFont="1" applyFill="1" applyBorder="1" applyAlignment="1">
      <alignment vertical="center" wrapText="1"/>
    </xf>
    <xf numFmtId="0" fontId="34" fillId="0" borderId="8" xfId="0" applyFont="1" applyFill="1" applyBorder="1" applyAlignment="1">
      <alignment vertical="center" wrapText="1"/>
    </xf>
    <xf numFmtId="0" fontId="34" fillId="0" borderId="7" xfId="0" applyFont="1" applyFill="1" applyBorder="1" applyAlignment="1">
      <alignment vertical="center" wrapText="1"/>
    </xf>
    <xf numFmtId="0" fontId="34" fillId="0" borderId="8" xfId="0" applyFont="1" applyFill="1" applyBorder="1" applyAlignment="1">
      <alignment wrapText="1"/>
    </xf>
    <xf numFmtId="0" fontId="34" fillId="0" borderId="7" xfId="0" applyFont="1" applyFill="1" applyBorder="1" applyAlignment="1">
      <alignment wrapText="1"/>
    </xf>
    <xf numFmtId="4" fontId="34" fillId="0" borderId="8" xfId="0" applyNumberFormat="1" applyFont="1" applyFill="1" applyBorder="1" applyAlignment="1">
      <alignment wrapText="1"/>
    </xf>
    <xf numFmtId="4" fontId="34" fillId="0" borderId="7" xfId="0" applyNumberFormat="1" applyFont="1" applyFill="1" applyBorder="1" applyAlignment="1">
      <alignment wrapText="1"/>
    </xf>
    <xf numFmtId="0" fontId="34" fillId="0" borderId="8" xfId="0" applyFont="1" applyFill="1" applyBorder="1" applyAlignment="1">
      <alignment horizontal="center" wrapText="1"/>
    </xf>
    <xf numFmtId="0" fontId="34" fillId="0" borderId="7" xfId="0" applyFont="1" applyFill="1" applyBorder="1" applyAlignment="1">
      <alignment horizontal="center" wrapText="1"/>
    </xf>
    <xf numFmtId="0" fontId="34" fillId="0" borderId="2" xfId="0" applyFont="1" applyFill="1" applyBorder="1" applyAlignment="1">
      <alignment wrapText="1"/>
    </xf>
    <xf numFmtId="0" fontId="34" fillId="0" borderId="6"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34" fillId="0" borderId="20" xfId="0" applyFont="1" applyFill="1" applyBorder="1" applyAlignment="1">
      <alignment horizontal="center" vertical="center" wrapText="1"/>
    </xf>
    <xf numFmtId="0" fontId="34" fillId="0" borderId="18" xfId="0" applyFont="1" applyFill="1" applyBorder="1" applyAlignment="1">
      <alignment horizontal="center" vertical="center" wrapText="1"/>
    </xf>
    <xf numFmtId="0" fontId="34" fillId="0" borderId="1" xfId="0" applyFont="1" applyFill="1" applyBorder="1" applyAlignment="1">
      <alignment horizontal="left" vertical="top" wrapText="1"/>
    </xf>
    <xf numFmtId="0" fontId="34" fillId="0" borderId="8" xfId="0" applyFont="1" applyFill="1" applyBorder="1" applyAlignment="1">
      <alignment horizontal="left" vertical="top" wrapText="1"/>
    </xf>
    <xf numFmtId="0" fontId="34" fillId="0" borderId="7" xfId="0" applyFont="1" applyFill="1" applyBorder="1" applyAlignment="1">
      <alignment horizontal="left" vertical="top" wrapText="1"/>
    </xf>
    <xf numFmtId="0" fontId="34" fillId="0" borderId="1" xfId="0" applyFont="1" applyFill="1" applyBorder="1" applyAlignment="1">
      <alignment horizontal="center" wrapText="1"/>
    </xf>
    <xf numFmtId="0" fontId="34" fillId="0" borderId="26" xfId="0" applyFont="1" applyFill="1" applyBorder="1" applyAlignment="1">
      <alignment horizontal="center" vertical="center"/>
    </xf>
    <xf numFmtId="0" fontId="34" fillId="0" borderId="27" xfId="0" applyFont="1" applyFill="1" applyBorder="1" applyAlignment="1">
      <alignment horizontal="center" vertical="center"/>
    </xf>
    <xf numFmtId="0" fontId="34" fillId="0" borderId="28" xfId="0" applyFont="1" applyFill="1" applyBorder="1" applyAlignment="1">
      <alignment horizontal="center" vertical="center"/>
    </xf>
    <xf numFmtId="0" fontId="34" fillId="0" borderId="2"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xf>
    <xf numFmtId="4" fontId="3" fillId="0" borderId="8" xfId="0" applyNumberFormat="1" applyFont="1" applyFill="1" applyBorder="1" applyAlignment="1">
      <alignment horizontal="center" vertical="center"/>
    </xf>
    <xf numFmtId="4" fontId="10" fillId="0" borderId="8"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0" fillId="0" borderId="2" xfId="0" applyBorder="1" applyAlignment="1">
      <alignment horizontal="center"/>
    </xf>
    <xf numFmtId="0" fontId="8" fillId="2" borderId="2" xfId="0" applyFont="1" applyFill="1" applyBorder="1" applyAlignment="1">
      <alignment horizontal="center" vertical="center" wrapText="1"/>
    </xf>
    <xf numFmtId="0" fontId="0" fillId="5" borderId="1" xfId="0" applyFill="1" applyBorder="1" applyAlignment="1">
      <alignment horizontal="center"/>
    </xf>
    <xf numFmtId="0" fontId="0" fillId="5" borderId="8" xfId="0" applyFill="1" applyBorder="1" applyAlignment="1">
      <alignment horizontal="center"/>
    </xf>
    <xf numFmtId="0" fontId="0" fillId="5" borderId="7" xfId="0" applyFill="1" applyBorder="1" applyAlignment="1">
      <alignment horizontal="center"/>
    </xf>
    <xf numFmtId="0" fontId="0" fillId="5" borderId="3" xfId="0" applyFill="1" applyBorder="1" applyAlignment="1">
      <alignment horizontal="center"/>
    </xf>
    <xf numFmtId="0" fontId="0" fillId="5" borderId="10" xfId="0" applyFill="1" applyBorder="1" applyAlignment="1">
      <alignment horizontal="center"/>
    </xf>
    <xf numFmtId="0" fontId="0" fillId="5" borderId="4" xfId="0" applyFill="1" applyBorder="1" applyAlignment="1">
      <alignment horizontal="center"/>
    </xf>
    <xf numFmtId="0" fontId="34" fillId="0" borderId="7" xfId="0" applyFont="1" applyFill="1" applyBorder="1" applyAlignment="1">
      <alignment horizontal="center"/>
    </xf>
    <xf numFmtId="2" fontId="3" fillId="0" borderId="2" xfId="0" applyNumberFormat="1" applyFont="1" applyFill="1" applyBorder="1" applyAlignment="1">
      <alignment horizontal="center" vertical="center" wrapText="1"/>
    </xf>
    <xf numFmtId="2" fontId="35" fillId="0" borderId="2"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3" fillId="0" borderId="8" xfId="0" applyNumberFormat="1" applyFont="1" applyFill="1" applyBorder="1" applyAlignment="1">
      <alignment horizontal="center" vertical="center" wrapText="1"/>
    </xf>
    <xf numFmtId="2" fontId="3" fillId="0" borderId="7" xfId="0" applyNumberFormat="1" applyFont="1" applyFill="1" applyBorder="1" applyAlignment="1">
      <alignment horizontal="center" vertical="center" wrapText="1"/>
    </xf>
    <xf numFmtId="4" fontId="34" fillId="0" borderId="1" xfId="1" applyNumberFormat="1" applyFont="1" applyFill="1" applyBorder="1" applyAlignment="1">
      <alignment horizontal="center" vertical="center" wrapText="1"/>
    </xf>
    <xf numFmtId="4" fontId="34" fillId="0" borderId="8" xfId="1" applyNumberFormat="1" applyFont="1" applyFill="1" applyBorder="1" applyAlignment="1">
      <alignment horizontal="center" vertical="center"/>
    </xf>
    <xf numFmtId="4" fontId="34" fillId="0" borderId="7" xfId="1" applyNumberFormat="1" applyFont="1" applyFill="1" applyBorder="1" applyAlignment="1">
      <alignment horizontal="center" vertical="center"/>
    </xf>
    <xf numFmtId="0" fontId="34" fillId="0" borderId="1"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34" fillId="0" borderId="7" xfId="1" applyFont="1" applyFill="1" applyBorder="1" applyAlignment="1">
      <alignment horizontal="center" vertical="center" wrapText="1"/>
    </xf>
    <xf numFmtId="4" fontId="34" fillId="0" borderId="8" xfId="1" applyNumberFormat="1" applyFont="1" applyFill="1" applyBorder="1" applyAlignment="1">
      <alignment horizontal="center" vertical="center" wrapText="1"/>
    </xf>
    <xf numFmtId="4" fontId="34" fillId="0" borderId="7" xfId="1" applyNumberFormat="1" applyFont="1" applyFill="1" applyBorder="1" applyAlignment="1">
      <alignment horizontal="center" vertical="center" wrapText="1"/>
    </xf>
    <xf numFmtId="0" fontId="34" fillId="0" borderId="1" xfId="1" applyFont="1" applyFill="1" applyBorder="1" applyAlignment="1">
      <alignment horizontal="center" vertical="center"/>
    </xf>
    <xf numFmtId="0" fontId="34" fillId="0" borderId="8" xfId="1" applyFont="1" applyFill="1" applyBorder="1" applyAlignment="1">
      <alignment horizontal="center" vertical="center"/>
    </xf>
    <xf numFmtId="0" fontId="34" fillId="0" borderId="7" xfId="1" applyFont="1" applyFill="1" applyBorder="1" applyAlignment="1">
      <alignment horizontal="center" vertical="center"/>
    </xf>
    <xf numFmtId="4" fontId="34" fillId="0" borderId="1" xfId="1" applyNumberFormat="1" applyFont="1" applyFill="1" applyBorder="1" applyAlignment="1">
      <alignment horizontal="center" vertical="center"/>
    </xf>
    <xf numFmtId="4" fontId="34" fillId="0" borderId="2" xfId="1"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wrapText="1"/>
    </xf>
    <xf numFmtId="164" fontId="5" fillId="0" borderId="1"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xf>
    <xf numFmtId="0" fontId="5" fillId="0" borderId="8" xfId="0" applyFont="1" applyFill="1" applyBorder="1" applyAlignment="1">
      <alignment horizontal="center" vertical="center"/>
    </xf>
    <xf numFmtId="164" fontId="5" fillId="0" borderId="8" xfId="0" applyNumberFormat="1" applyFont="1" applyFill="1" applyBorder="1" applyAlignment="1">
      <alignment horizontal="center" vertical="center"/>
    </xf>
    <xf numFmtId="0" fontId="5" fillId="0" borderId="2"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1" xfId="1" applyFont="1" applyFill="1" applyBorder="1" applyAlignment="1">
      <alignment horizontal="center" vertical="center" wrapText="1"/>
    </xf>
    <xf numFmtId="0" fontId="5" fillId="0" borderId="8" xfId="1" applyFont="1" applyFill="1" applyBorder="1" applyAlignment="1">
      <alignment horizontal="center" vertical="center" wrapText="1"/>
    </xf>
    <xf numFmtId="4" fontId="5" fillId="0" borderId="1" xfId="1" applyNumberFormat="1" applyFont="1" applyFill="1" applyBorder="1" applyAlignment="1">
      <alignment horizontal="center" vertical="center"/>
    </xf>
    <xf numFmtId="4" fontId="5" fillId="0" borderId="8" xfId="1" applyNumberFormat="1" applyFont="1" applyFill="1" applyBorder="1" applyAlignment="1">
      <alignment horizontal="center" vertical="center"/>
    </xf>
    <xf numFmtId="0" fontId="5" fillId="0" borderId="1" xfId="1" applyFont="1" applyFill="1" applyBorder="1" applyAlignment="1">
      <alignment horizontal="left" vertical="center" wrapText="1"/>
    </xf>
    <xf numFmtId="0" fontId="5" fillId="0" borderId="8" xfId="1" applyFont="1" applyFill="1" applyBorder="1" applyAlignment="1">
      <alignment horizontal="left" vertical="center" wrapText="1"/>
    </xf>
    <xf numFmtId="0" fontId="10" fillId="0" borderId="7" xfId="0" applyFont="1" applyFill="1" applyBorder="1" applyAlignment="1">
      <alignment horizontal="left" vertical="center" wrapText="1"/>
    </xf>
    <xf numFmtId="4" fontId="5" fillId="0" borderId="1" xfId="0" applyNumberFormat="1" applyFont="1" applyFill="1" applyBorder="1" applyAlignment="1">
      <alignment horizontal="center" vertical="center"/>
    </xf>
    <xf numFmtId="4" fontId="5" fillId="0" borderId="8"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164" fontId="4" fillId="0" borderId="1" xfId="0" applyNumberFormat="1" applyFont="1" applyFill="1" applyBorder="1" applyAlignment="1">
      <alignment horizontal="center" vertical="center"/>
    </xf>
    <xf numFmtId="164" fontId="4" fillId="0" borderId="8" xfId="0" applyNumberFormat="1" applyFont="1" applyFill="1" applyBorder="1" applyAlignment="1">
      <alignment horizontal="center" vertical="center"/>
    </xf>
    <xf numFmtId="164" fontId="4" fillId="0" borderId="7"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164" fontId="5" fillId="0" borderId="1"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0" fontId="10" fillId="0" borderId="1" xfId="0" applyFont="1" applyFill="1" applyBorder="1" applyAlignment="1">
      <alignment horizontal="center" wrapText="1"/>
    </xf>
    <xf numFmtId="0" fontId="10" fillId="0" borderId="8" xfId="0" applyFont="1" applyFill="1" applyBorder="1" applyAlignment="1">
      <alignment horizontal="center" wrapText="1"/>
    </xf>
    <xf numFmtId="0" fontId="10" fillId="0" borderId="7" xfId="0" applyFont="1" applyFill="1" applyBorder="1" applyAlignment="1">
      <alignment horizontal="center" wrapText="1"/>
    </xf>
    <xf numFmtId="0" fontId="15" fillId="2" borderId="1"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6" fillId="0" borderId="4" xfId="0" applyFont="1" applyBorder="1" applyAlignment="1">
      <alignment horizont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164" fontId="4" fillId="0" borderId="2" xfId="0" applyNumberFormat="1" applyFont="1" applyFill="1" applyBorder="1" applyAlignment="1">
      <alignment horizontal="center" vertical="center"/>
    </xf>
    <xf numFmtId="0" fontId="10" fillId="0" borderId="1" xfId="0" applyFont="1" applyFill="1" applyBorder="1" applyAlignment="1">
      <alignment horizontal="center"/>
    </xf>
    <xf numFmtId="0" fontId="10" fillId="0" borderId="7" xfId="0" applyFont="1" applyFill="1" applyBorder="1" applyAlignment="1">
      <alignment horizontal="center"/>
    </xf>
    <xf numFmtId="165" fontId="19" fillId="4" borderId="11" xfId="4" applyFont="1" applyFill="1" applyBorder="1" applyAlignment="1">
      <alignment horizontal="center" vertical="center"/>
    </xf>
    <xf numFmtId="165" fontId="19" fillId="4" borderId="11" xfId="4" applyFont="1" applyFill="1" applyBorder="1" applyAlignment="1">
      <alignment horizontal="center" vertical="center" wrapText="1"/>
    </xf>
    <xf numFmtId="165" fontId="20" fillId="4" borderId="11" xfId="4" applyFont="1" applyFill="1" applyBorder="1" applyAlignment="1">
      <alignment horizontal="center" vertical="center" wrapText="1"/>
    </xf>
    <xf numFmtId="165" fontId="19" fillId="4" borderId="12" xfId="4"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2" xfId="0" applyFont="1" applyFill="1" applyBorder="1" applyAlignment="1">
      <alignment horizontal="center" vertical="center"/>
    </xf>
    <xf numFmtId="4" fontId="18" fillId="0" borderId="2" xfId="0" applyNumberFormat="1" applyFont="1" applyFill="1" applyBorder="1" applyAlignment="1">
      <alignment horizontal="center" vertical="center"/>
    </xf>
    <xf numFmtId="4" fontId="10" fillId="0" borderId="2" xfId="0" applyNumberFormat="1" applyFont="1" applyFill="1" applyBorder="1" applyAlignment="1">
      <alignment horizontal="center" vertical="center"/>
    </xf>
    <xf numFmtId="4" fontId="18" fillId="0" borderId="2" xfId="0" applyNumberFormat="1" applyFont="1" applyFill="1" applyBorder="1" applyAlignment="1">
      <alignment horizontal="center" vertical="center" wrapText="1"/>
    </xf>
    <xf numFmtId="0" fontId="18" fillId="0" borderId="3" xfId="0" applyFont="1" applyFill="1" applyBorder="1" applyAlignment="1">
      <alignment horizontal="center" vertical="center"/>
    </xf>
    <xf numFmtId="0" fontId="10" fillId="0" borderId="3" xfId="0" applyFont="1" applyFill="1" applyBorder="1" applyAlignment="1">
      <alignment horizontal="center" vertical="center"/>
    </xf>
    <xf numFmtId="164" fontId="4" fillId="0" borderId="1"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7" xfId="0" applyFont="1" applyFill="1" applyBorder="1" applyAlignment="1">
      <alignment horizontal="center"/>
    </xf>
    <xf numFmtId="0" fontId="5" fillId="0" borderId="1" xfId="0" applyFont="1" applyFill="1" applyBorder="1" applyAlignment="1">
      <alignment horizontal="center"/>
    </xf>
    <xf numFmtId="0" fontId="8" fillId="0" borderId="2" xfId="0"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0" fontId="55" fillId="0" borderId="1" xfId="0" applyFont="1" applyFill="1" applyBorder="1" applyAlignment="1">
      <alignment horizontal="center" vertical="center" wrapText="1"/>
    </xf>
    <xf numFmtId="0" fontId="55" fillId="0" borderId="8" xfId="0" applyFont="1" applyFill="1" applyBorder="1" applyAlignment="1">
      <alignment horizontal="center" vertical="center" wrapText="1"/>
    </xf>
    <xf numFmtId="0" fontId="55" fillId="0" borderId="7"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8" fillId="0" borderId="7"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164" fontId="8" fillId="0" borderId="8"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2" xfId="0" applyFont="1" applyFill="1" applyBorder="1" applyAlignment="1">
      <alignment horizontal="center" vertical="center"/>
    </xf>
    <xf numFmtId="4" fontId="10" fillId="0" borderId="1" xfId="0" applyNumberFormat="1" applyFont="1" applyFill="1" applyBorder="1" applyAlignment="1">
      <alignment horizontal="center" vertical="center"/>
    </xf>
    <xf numFmtId="4" fontId="10" fillId="0" borderId="7" xfId="0" applyNumberFormat="1" applyFont="1" applyFill="1" applyBorder="1" applyAlignment="1">
      <alignment horizontal="center" vertical="center"/>
    </xf>
    <xf numFmtId="0" fontId="56" fillId="0" borderId="1"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56" fillId="0" borderId="2" xfId="0" applyFont="1" applyFill="1" applyBorder="1" applyAlignment="1">
      <alignment horizontal="center" vertical="center" wrapText="1"/>
    </xf>
    <xf numFmtId="0" fontId="56" fillId="0" borderId="2" xfId="0" applyFont="1" applyFill="1" applyBorder="1" applyAlignment="1">
      <alignment horizontal="center" wrapText="1"/>
    </xf>
    <xf numFmtId="0" fontId="56" fillId="0" borderId="8"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2" fontId="4" fillId="0" borderId="7" xfId="0" applyNumberFormat="1" applyFont="1" applyFill="1" applyBorder="1" applyAlignment="1">
      <alignment horizontal="center" vertical="center" wrapText="1"/>
    </xf>
    <xf numFmtId="0" fontId="56" fillId="0" borderId="1" xfId="0" applyFont="1" applyFill="1" applyBorder="1" applyAlignment="1">
      <alignment horizontal="center" wrapText="1"/>
    </xf>
    <xf numFmtId="0" fontId="56" fillId="0" borderId="7" xfId="0" applyFont="1" applyFill="1" applyBorder="1" applyAlignment="1">
      <alignment horizontal="center" wrapText="1"/>
    </xf>
    <xf numFmtId="49" fontId="4" fillId="0" borderId="1"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4" fillId="0" borderId="7" xfId="0" applyNumberFormat="1" applyFont="1" applyFill="1" applyBorder="1" applyAlignment="1">
      <alignment horizontal="center" vertical="center"/>
    </xf>
    <xf numFmtId="0" fontId="10" fillId="0" borderId="7"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17" xfId="0" applyFont="1" applyFill="1" applyBorder="1" applyAlignment="1">
      <alignment horizontal="center" vertical="center"/>
    </xf>
    <xf numFmtId="164" fontId="4" fillId="0" borderId="2" xfId="0" applyNumberFormat="1" applyFont="1" applyFill="1" applyBorder="1" applyAlignment="1">
      <alignment horizontal="center" vertical="center" wrapText="1"/>
    </xf>
    <xf numFmtId="0" fontId="4" fillId="0" borderId="8" xfId="0" applyFont="1" applyFill="1" applyBorder="1" applyAlignment="1">
      <alignment horizontal="left"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5" fillId="0" borderId="2" xfId="0" applyFont="1" applyFill="1" applyBorder="1" applyAlignment="1">
      <alignment horizontal="center"/>
    </xf>
    <xf numFmtId="4" fontId="5" fillId="0" borderId="2" xfId="0" applyNumberFormat="1" applyFont="1" applyFill="1" applyBorder="1" applyAlignment="1">
      <alignment horizontal="center" vertical="center"/>
    </xf>
    <xf numFmtId="4" fontId="5" fillId="0" borderId="2" xfId="0" applyNumberFormat="1" applyFont="1" applyFill="1" applyBorder="1" applyAlignment="1">
      <alignment horizontal="center"/>
    </xf>
    <xf numFmtId="0" fontId="10" fillId="0" borderId="1"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wrapText="1"/>
      <protection locked="0"/>
    </xf>
    <xf numFmtId="49" fontId="0" fillId="0" borderId="1" xfId="0" applyNumberFormat="1" applyBorder="1" applyAlignment="1">
      <alignment horizontal="center" vertical="top" wrapText="1"/>
    </xf>
    <xf numFmtId="49" fontId="0" fillId="0" borderId="8" xfId="0" applyNumberFormat="1" applyBorder="1" applyAlignment="1">
      <alignment horizontal="center" vertical="top" wrapText="1"/>
    </xf>
    <xf numFmtId="49" fontId="0" fillId="0" borderId="7" xfId="0" applyNumberFormat="1" applyBorder="1" applyAlignment="1">
      <alignment horizontal="center" vertical="top" wrapText="1"/>
    </xf>
    <xf numFmtId="0" fontId="12" fillId="0" borderId="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0"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0" fontId="5" fillId="0" borderId="2"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7" xfId="0" applyFont="1" applyFill="1" applyBorder="1" applyAlignment="1">
      <alignment vertical="center" wrapText="1"/>
    </xf>
    <xf numFmtId="4" fontId="10" fillId="0" borderId="8"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xf>
    <xf numFmtId="164" fontId="10" fillId="0" borderId="7" xfId="0" applyNumberFormat="1" applyFont="1" applyFill="1" applyBorder="1" applyAlignment="1">
      <alignment horizontal="center" vertical="center"/>
    </xf>
    <xf numFmtId="0" fontId="25" fillId="2" borderId="1"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0" fillId="0" borderId="4" xfId="0" applyFont="1" applyBorder="1" applyAlignment="1">
      <alignment horizontal="center"/>
    </xf>
    <xf numFmtId="0" fontId="25" fillId="2" borderId="5" xfId="0" applyFont="1" applyFill="1" applyBorder="1" applyAlignment="1">
      <alignment horizontal="center" vertical="center" wrapText="1"/>
    </xf>
    <xf numFmtId="0" fontId="25" fillId="2" borderId="6" xfId="0" applyFont="1" applyFill="1" applyBorder="1" applyAlignment="1">
      <alignment horizontal="center" vertical="center" wrapText="1"/>
    </xf>
    <xf numFmtId="164" fontId="8" fillId="0" borderId="1"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2" xfId="0" applyNumberFormat="1" applyFont="1" applyFill="1" applyBorder="1" applyAlignment="1">
      <alignment horizontal="center" vertical="center"/>
    </xf>
  </cellXfs>
  <cellStyles count="16">
    <cellStyle name="Dziesiętny" xfId="5" builtinId="3"/>
    <cellStyle name="Dziesiętny 2" xfId="13"/>
    <cellStyle name="Dziesiętny 3" xfId="8"/>
    <cellStyle name="Excel Built-in Normal" xfId="4"/>
    <cellStyle name="Normalny" xfId="0" builtinId="0"/>
    <cellStyle name="Normalny 2" xfId="3"/>
    <cellStyle name="Normalny 2 2" xfId="10"/>
    <cellStyle name="Normalny 3" xfId="1"/>
    <cellStyle name="Normalny 3 2" xfId="11"/>
    <cellStyle name="Normalny 4" xfId="2"/>
    <cellStyle name="Normalny 4 2" xfId="12"/>
    <cellStyle name="Normalny 5" xfId="15"/>
    <cellStyle name="Normalny 6" xfId="7"/>
    <cellStyle name="Walutowy" xfId="6" builtinId="4"/>
    <cellStyle name="Walutowy 2" xfId="14"/>
    <cellStyle name="Walutowy 3" xfId="9"/>
  </cellStyles>
  <dxfs count="0"/>
  <tableStyles count="0" defaultTableStyle="TableStyleMedium2" defaultPivotStyle="PivotStyleLight16"/>
  <colors>
    <mruColors>
      <color rgb="FFC4EEC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0"/>
  <sheetViews>
    <sheetView zoomScale="70" zoomScaleNormal="70" workbookViewId="0">
      <selection activeCell="K157" sqref="K157:R160"/>
    </sheetView>
  </sheetViews>
  <sheetFormatPr defaultRowHeight="15"/>
  <cols>
    <col min="1" max="1" width="4.7109375" bestFit="1" customWidth="1"/>
    <col min="2" max="2" width="8.85546875" bestFit="1" customWidth="1"/>
    <col min="3" max="3" width="12.85546875" customWidth="1"/>
    <col min="4" max="4" width="9.7109375" bestFit="1" customWidth="1"/>
    <col min="5" max="5" width="59.7109375" bestFit="1" customWidth="1"/>
    <col min="6" max="6" width="57.85546875" bestFit="1" customWidth="1"/>
    <col min="7" max="7" width="35.28515625" bestFit="1" customWidth="1"/>
    <col min="8" max="8" width="19.140625" bestFit="1" customWidth="1"/>
    <col min="9" max="9" width="10.42578125" customWidth="1"/>
    <col min="10" max="10" width="29.5703125" customWidth="1"/>
    <col min="11" max="11" width="12.5703125" customWidth="1"/>
    <col min="12" max="12" width="15.85546875" customWidth="1"/>
    <col min="13" max="16" width="14.7109375" customWidth="1"/>
    <col min="17" max="17" width="16.28515625" customWidth="1"/>
    <col min="18" max="18" width="15.28515625" customWidth="1"/>
    <col min="19" max="19" width="19.570312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1" spans="1:19">
      <c r="B1" s="2"/>
      <c r="C1" s="2"/>
      <c r="D1" s="2"/>
      <c r="E1" s="2"/>
      <c r="F1" s="2"/>
      <c r="G1" s="2"/>
      <c r="H1" s="2"/>
      <c r="I1" s="2"/>
      <c r="J1" s="2"/>
      <c r="K1" s="2"/>
      <c r="L1" s="2"/>
      <c r="Q1" s="2"/>
    </row>
    <row r="2" spans="1:19">
      <c r="A2" s="133" t="s">
        <v>5754</v>
      </c>
      <c r="B2" s="2"/>
      <c r="C2" s="2"/>
      <c r="D2" s="2"/>
      <c r="E2" s="2"/>
      <c r="F2" s="2"/>
      <c r="G2" s="2"/>
      <c r="H2" s="2"/>
      <c r="I2" s="2"/>
      <c r="J2" s="2"/>
      <c r="K2" s="2"/>
      <c r="L2" s="2"/>
      <c r="Q2" s="2"/>
    </row>
    <row r="3" spans="1:19" ht="15.75">
      <c r="A3" s="1"/>
      <c r="B3" s="2"/>
      <c r="C3" s="2"/>
      <c r="D3" s="2"/>
      <c r="E3" s="2"/>
      <c r="F3" s="2"/>
      <c r="G3" s="2"/>
      <c r="H3" s="2"/>
      <c r="I3" s="2"/>
      <c r="J3" s="2"/>
      <c r="K3" s="2"/>
      <c r="L3" s="2"/>
      <c r="Q3" s="2"/>
    </row>
    <row r="4" spans="1:19" s="3" customFormat="1" ht="30" customHeight="1">
      <c r="A4" s="487" t="s">
        <v>0</v>
      </c>
      <c r="B4" s="489" t="s">
        <v>1</v>
      </c>
      <c r="C4" s="489" t="s">
        <v>2</v>
      </c>
      <c r="D4" s="489" t="s">
        <v>3</v>
      </c>
      <c r="E4" s="487" t="s">
        <v>4873</v>
      </c>
      <c r="F4" s="487" t="s">
        <v>5</v>
      </c>
      <c r="G4" s="487" t="s">
        <v>6</v>
      </c>
      <c r="H4" s="486" t="s">
        <v>7</v>
      </c>
      <c r="I4" s="486"/>
      <c r="J4" s="487" t="s">
        <v>4874</v>
      </c>
      <c r="K4" s="484" t="s">
        <v>1225</v>
      </c>
      <c r="L4" s="485"/>
      <c r="M4" s="486" t="s">
        <v>4875</v>
      </c>
      <c r="N4" s="486"/>
      <c r="O4" s="486" t="s">
        <v>4876</v>
      </c>
      <c r="P4" s="486"/>
      <c r="Q4" s="487" t="s">
        <v>12</v>
      </c>
      <c r="R4" s="489" t="s">
        <v>13</v>
      </c>
      <c r="S4" s="135"/>
    </row>
    <row r="5" spans="1:19" s="3" customFormat="1" ht="35.25" customHeight="1">
      <c r="A5" s="488"/>
      <c r="B5" s="490"/>
      <c r="C5" s="490"/>
      <c r="D5" s="490"/>
      <c r="E5" s="488"/>
      <c r="F5" s="488"/>
      <c r="G5" s="488"/>
      <c r="H5" s="151" t="s">
        <v>14</v>
      </c>
      <c r="I5" s="151" t="s">
        <v>4877</v>
      </c>
      <c r="J5" s="488"/>
      <c r="K5" s="152">
        <v>2016</v>
      </c>
      <c r="L5" s="152">
        <v>2017</v>
      </c>
      <c r="M5" s="152">
        <v>2016</v>
      </c>
      <c r="N5" s="152">
        <v>2017</v>
      </c>
      <c r="O5" s="152">
        <v>2016</v>
      </c>
      <c r="P5" s="152">
        <v>2017</v>
      </c>
      <c r="Q5" s="488"/>
      <c r="R5" s="490"/>
      <c r="S5" s="135"/>
    </row>
    <row r="6" spans="1:19" s="3" customFormat="1" ht="15.75" customHeight="1">
      <c r="A6" s="149" t="s">
        <v>16</v>
      </c>
      <c r="B6" s="151" t="s">
        <v>17</v>
      </c>
      <c r="C6" s="151" t="s">
        <v>18</v>
      </c>
      <c r="D6" s="151" t="s">
        <v>19</v>
      </c>
      <c r="E6" s="149" t="s">
        <v>20</v>
      </c>
      <c r="F6" s="149" t="s">
        <v>21</v>
      </c>
      <c r="G6" s="149" t="s">
        <v>22</v>
      </c>
      <c r="H6" s="151" t="s">
        <v>23</v>
      </c>
      <c r="I6" s="151" t="s">
        <v>24</v>
      </c>
      <c r="J6" s="149" t="s">
        <v>25</v>
      </c>
      <c r="K6" s="152" t="s">
        <v>26</v>
      </c>
      <c r="L6" s="152" t="s">
        <v>27</v>
      </c>
      <c r="M6" s="152" t="s">
        <v>28</v>
      </c>
      <c r="N6" s="152" t="s">
        <v>29</v>
      </c>
      <c r="O6" s="152" t="s">
        <v>30</v>
      </c>
      <c r="P6" s="152" t="s">
        <v>31</v>
      </c>
      <c r="Q6" s="149" t="s">
        <v>32</v>
      </c>
      <c r="R6" s="151" t="s">
        <v>33</v>
      </c>
      <c r="S6" s="135"/>
    </row>
    <row r="7" spans="1:19" s="141" customFormat="1" ht="109.5" customHeight="1">
      <c r="A7" s="491">
        <v>1</v>
      </c>
      <c r="B7" s="494" t="s">
        <v>1707</v>
      </c>
      <c r="C7" s="494" t="s">
        <v>1701</v>
      </c>
      <c r="D7" s="482">
        <v>6</v>
      </c>
      <c r="E7" s="482" t="s">
        <v>4878</v>
      </c>
      <c r="F7" s="482" t="s">
        <v>4879</v>
      </c>
      <c r="G7" s="482" t="s">
        <v>2258</v>
      </c>
      <c r="H7" s="261" t="s">
        <v>1562</v>
      </c>
      <c r="I7" s="262" t="s">
        <v>325</v>
      </c>
      <c r="J7" s="482" t="s">
        <v>4880</v>
      </c>
      <c r="K7" s="483" t="s">
        <v>38</v>
      </c>
      <c r="L7" s="483" t="s">
        <v>1430</v>
      </c>
      <c r="M7" s="481">
        <v>17618.7</v>
      </c>
      <c r="N7" s="481"/>
      <c r="O7" s="481">
        <v>17618.7</v>
      </c>
      <c r="P7" s="481"/>
      <c r="Q7" s="482" t="s">
        <v>4881</v>
      </c>
      <c r="R7" s="482" t="s">
        <v>4882</v>
      </c>
      <c r="S7" s="263"/>
    </row>
    <row r="8" spans="1:19" s="141" customFormat="1" ht="85.5" customHeight="1">
      <c r="A8" s="492"/>
      <c r="B8" s="494"/>
      <c r="C8" s="494"/>
      <c r="D8" s="482"/>
      <c r="E8" s="482"/>
      <c r="F8" s="482"/>
      <c r="G8" s="482"/>
      <c r="H8" s="261" t="s">
        <v>281</v>
      </c>
      <c r="I8" s="262" t="s">
        <v>4883</v>
      </c>
      <c r="J8" s="482"/>
      <c r="K8" s="483"/>
      <c r="L8" s="483"/>
      <c r="M8" s="481"/>
      <c r="N8" s="481"/>
      <c r="O8" s="481"/>
      <c r="P8" s="481"/>
      <c r="Q8" s="482"/>
      <c r="R8" s="482"/>
      <c r="S8" s="263"/>
    </row>
    <row r="9" spans="1:19" s="141" customFormat="1" ht="94.5" customHeight="1">
      <c r="A9" s="493"/>
      <c r="B9" s="494"/>
      <c r="C9" s="494"/>
      <c r="D9" s="482"/>
      <c r="E9" s="482"/>
      <c r="F9" s="482"/>
      <c r="G9" s="482"/>
      <c r="H9" s="204" t="s">
        <v>1556</v>
      </c>
      <c r="I9" s="262" t="s">
        <v>4884</v>
      </c>
      <c r="J9" s="482"/>
      <c r="K9" s="483"/>
      <c r="L9" s="483"/>
      <c r="M9" s="481"/>
      <c r="N9" s="481"/>
      <c r="O9" s="481"/>
      <c r="P9" s="481"/>
      <c r="Q9" s="482"/>
      <c r="R9" s="482"/>
      <c r="S9" s="263"/>
    </row>
    <row r="10" spans="1:19" s="141" customFormat="1" ht="38.25" customHeight="1">
      <c r="A10" s="494">
        <v>2</v>
      </c>
      <c r="B10" s="494" t="s">
        <v>2896</v>
      </c>
      <c r="C10" s="494">
        <v>4</v>
      </c>
      <c r="D10" s="482">
        <v>10</v>
      </c>
      <c r="E10" s="482" t="s">
        <v>4885</v>
      </c>
      <c r="F10" s="482" t="s">
        <v>4886</v>
      </c>
      <c r="G10" s="482" t="s">
        <v>4887</v>
      </c>
      <c r="H10" s="204" t="s">
        <v>1358</v>
      </c>
      <c r="I10" s="262" t="s">
        <v>325</v>
      </c>
      <c r="J10" s="482" t="s">
        <v>4888</v>
      </c>
      <c r="K10" s="497" t="s">
        <v>38</v>
      </c>
      <c r="L10" s="483" t="s">
        <v>1430</v>
      </c>
      <c r="M10" s="481">
        <v>28062.43</v>
      </c>
      <c r="N10" s="481"/>
      <c r="O10" s="495">
        <v>28062.43</v>
      </c>
      <c r="P10" s="495"/>
      <c r="Q10" s="482" t="s">
        <v>4881</v>
      </c>
      <c r="R10" s="482" t="s">
        <v>4882</v>
      </c>
      <c r="S10" s="263"/>
    </row>
    <row r="11" spans="1:19" s="141" customFormat="1" ht="59.25" customHeight="1">
      <c r="A11" s="494"/>
      <c r="B11" s="494"/>
      <c r="C11" s="494"/>
      <c r="D11" s="482"/>
      <c r="E11" s="482"/>
      <c r="F11" s="482"/>
      <c r="G11" s="482"/>
      <c r="H11" s="204" t="s">
        <v>1535</v>
      </c>
      <c r="I11" s="262" t="s">
        <v>4889</v>
      </c>
      <c r="J11" s="482"/>
      <c r="K11" s="498"/>
      <c r="L11" s="483"/>
      <c r="M11" s="481"/>
      <c r="N11" s="481"/>
      <c r="O11" s="496"/>
      <c r="P11" s="496"/>
      <c r="Q11" s="482"/>
      <c r="R11" s="482"/>
      <c r="S11" s="158"/>
    </row>
    <row r="12" spans="1:19" s="141" customFormat="1" ht="65.25" customHeight="1">
      <c r="A12" s="494">
        <v>3</v>
      </c>
      <c r="B12" s="494" t="s">
        <v>2896</v>
      </c>
      <c r="C12" s="494">
        <v>4</v>
      </c>
      <c r="D12" s="482">
        <v>10</v>
      </c>
      <c r="E12" s="482" t="s">
        <v>1812</v>
      </c>
      <c r="F12" s="482" t="s">
        <v>4890</v>
      </c>
      <c r="G12" s="482" t="s">
        <v>4891</v>
      </c>
      <c r="H12" s="204" t="s">
        <v>1358</v>
      </c>
      <c r="I12" s="262" t="s">
        <v>325</v>
      </c>
      <c r="J12" s="482" t="s">
        <v>4892</v>
      </c>
      <c r="K12" s="497" t="s">
        <v>38</v>
      </c>
      <c r="L12" s="483" t="s">
        <v>1430</v>
      </c>
      <c r="M12" s="481">
        <v>39093.42</v>
      </c>
      <c r="N12" s="481"/>
      <c r="O12" s="481">
        <v>39093.42</v>
      </c>
      <c r="P12" s="495"/>
      <c r="Q12" s="482" t="s">
        <v>4881</v>
      </c>
      <c r="R12" s="482" t="s">
        <v>4882</v>
      </c>
      <c r="S12" s="263"/>
    </row>
    <row r="13" spans="1:19" s="141" customFormat="1" ht="65.25" customHeight="1">
      <c r="A13" s="494"/>
      <c r="B13" s="494"/>
      <c r="C13" s="494"/>
      <c r="D13" s="482"/>
      <c r="E13" s="482"/>
      <c r="F13" s="482"/>
      <c r="G13" s="482"/>
      <c r="H13" s="204" t="s">
        <v>1535</v>
      </c>
      <c r="I13" s="262" t="s">
        <v>3951</v>
      </c>
      <c r="J13" s="482"/>
      <c r="K13" s="498"/>
      <c r="L13" s="483"/>
      <c r="M13" s="481"/>
      <c r="N13" s="481"/>
      <c r="O13" s="481"/>
      <c r="P13" s="496"/>
      <c r="Q13" s="482"/>
      <c r="R13" s="482"/>
      <c r="S13" s="158"/>
    </row>
    <row r="14" spans="1:19" s="141" customFormat="1" ht="38.25" customHeight="1">
      <c r="A14" s="494">
        <v>4</v>
      </c>
      <c r="B14" s="494" t="s">
        <v>2896</v>
      </c>
      <c r="C14" s="494">
        <v>4</v>
      </c>
      <c r="D14" s="482">
        <v>10</v>
      </c>
      <c r="E14" s="482" t="s">
        <v>4893</v>
      </c>
      <c r="F14" s="482" t="s">
        <v>4890</v>
      </c>
      <c r="G14" s="482" t="s">
        <v>4887</v>
      </c>
      <c r="H14" s="204" t="s">
        <v>1358</v>
      </c>
      <c r="I14" s="262" t="s">
        <v>325</v>
      </c>
      <c r="J14" s="482" t="s">
        <v>4888</v>
      </c>
      <c r="K14" s="483" t="s">
        <v>40</v>
      </c>
      <c r="L14" s="483" t="s">
        <v>1430</v>
      </c>
      <c r="M14" s="481">
        <v>80145.17</v>
      </c>
      <c r="N14" s="495"/>
      <c r="O14" s="481">
        <v>80145.17</v>
      </c>
      <c r="P14" s="495"/>
      <c r="Q14" s="482" t="s">
        <v>4881</v>
      </c>
      <c r="R14" s="482" t="s">
        <v>4882</v>
      </c>
      <c r="S14" s="263"/>
    </row>
    <row r="15" spans="1:19" s="141" customFormat="1" ht="57.75" customHeight="1">
      <c r="A15" s="494"/>
      <c r="B15" s="494"/>
      <c r="C15" s="494"/>
      <c r="D15" s="482"/>
      <c r="E15" s="482"/>
      <c r="F15" s="482"/>
      <c r="G15" s="482"/>
      <c r="H15" s="261" t="s">
        <v>1535</v>
      </c>
      <c r="I15" s="262" t="s">
        <v>4894</v>
      </c>
      <c r="J15" s="482"/>
      <c r="K15" s="483"/>
      <c r="L15" s="483"/>
      <c r="M15" s="481"/>
      <c r="N15" s="496"/>
      <c r="O15" s="481"/>
      <c r="P15" s="496"/>
      <c r="Q15" s="482"/>
      <c r="R15" s="482"/>
      <c r="S15" s="158"/>
    </row>
    <row r="16" spans="1:19" s="141" customFormat="1" ht="38.25" customHeight="1">
      <c r="A16" s="494">
        <v>5</v>
      </c>
      <c r="B16" s="494" t="s">
        <v>2896</v>
      </c>
      <c r="C16" s="494">
        <v>4</v>
      </c>
      <c r="D16" s="482">
        <v>10</v>
      </c>
      <c r="E16" s="482" t="s">
        <v>4895</v>
      </c>
      <c r="F16" s="482" t="s">
        <v>4890</v>
      </c>
      <c r="G16" s="482" t="s">
        <v>4887</v>
      </c>
      <c r="H16" s="204" t="s">
        <v>1358</v>
      </c>
      <c r="I16" s="262" t="s">
        <v>325</v>
      </c>
      <c r="J16" s="482" t="s">
        <v>4896</v>
      </c>
      <c r="K16" s="483" t="s">
        <v>40</v>
      </c>
      <c r="L16" s="483" t="s">
        <v>1430</v>
      </c>
      <c r="M16" s="481">
        <v>38480.28</v>
      </c>
      <c r="N16" s="495"/>
      <c r="O16" s="481">
        <v>38480.28</v>
      </c>
      <c r="P16" s="495"/>
      <c r="Q16" s="482" t="s">
        <v>4881</v>
      </c>
      <c r="R16" s="482" t="s">
        <v>4882</v>
      </c>
      <c r="S16" s="263"/>
    </row>
    <row r="17" spans="1:19" s="141" customFormat="1" ht="60" customHeight="1">
      <c r="A17" s="494"/>
      <c r="B17" s="494"/>
      <c r="C17" s="494"/>
      <c r="D17" s="482"/>
      <c r="E17" s="482"/>
      <c r="F17" s="482"/>
      <c r="G17" s="482"/>
      <c r="H17" s="261" t="s">
        <v>1535</v>
      </c>
      <c r="I17" s="262" t="s">
        <v>4897</v>
      </c>
      <c r="J17" s="482"/>
      <c r="K17" s="483"/>
      <c r="L17" s="483"/>
      <c r="M17" s="481"/>
      <c r="N17" s="496"/>
      <c r="O17" s="481"/>
      <c r="P17" s="496"/>
      <c r="Q17" s="482"/>
      <c r="R17" s="482"/>
      <c r="S17" s="158"/>
    </row>
    <row r="18" spans="1:19" s="141" customFormat="1" ht="42.75" customHeight="1">
      <c r="A18" s="494">
        <v>6</v>
      </c>
      <c r="B18" s="494" t="s">
        <v>1250</v>
      </c>
      <c r="C18" s="494">
        <v>5</v>
      </c>
      <c r="D18" s="482">
        <v>13</v>
      </c>
      <c r="E18" s="482" t="s">
        <v>4898</v>
      </c>
      <c r="F18" s="482" t="s">
        <v>4899</v>
      </c>
      <c r="G18" s="482" t="s">
        <v>4903</v>
      </c>
      <c r="H18" s="264" t="s">
        <v>1363</v>
      </c>
      <c r="I18" s="262" t="s">
        <v>325</v>
      </c>
      <c r="J18" s="482" t="s">
        <v>4900</v>
      </c>
      <c r="K18" s="482" t="s">
        <v>38</v>
      </c>
      <c r="L18" s="483" t="s">
        <v>1430</v>
      </c>
      <c r="M18" s="499">
        <v>70000</v>
      </c>
      <c r="N18" s="499"/>
      <c r="O18" s="499">
        <v>70000</v>
      </c>
      <c r="P18" s="499"/>
      <c r="Q18" s="482" t="s">
        <v>4881</v>
      </c>
      <c r="R18" s="482" t="s">
        <v>4882</v>
      </c>
      <c r="S18" s="263"/>
    </row>
    <row r="19" spans="1:19" s="141" customFormat="1" ht="42.75" customHeight="1">
      <c r="A19" s="494"/>
      <c r="B19" s="494"/>
      <c r="C19" s="494"/>
      <c r="D19" s="482"/>
      <c r="E19" s="482"/>
      <c r="F19" s="482"/>
      <c r="G19" s="482"/>
      <c r="H19" s="264" t="s">
        <v>4901</v>
      </c>
      <c r="I19" s="262" t="s">
        <v>4904</v>
      </c>
      <c r="J19" s="482"/>
      <c r="K19" s="482"/>
      <c r="L19" s="483"/>
      <c r="M19" s="499"/>
      <c r="N19" s="499"/>
      <c r="O19" s="499"/>
      <c r="P19" s="499"/>
      <c r="Q19" s="482"/>
      <c r="R19" s="482"/>
      <c r="S19" s="158"/>
    </row>
    <row r="20" spans="1:19" s="141" customFormat="1" ht="42.75" customHeight="1">
      <c r="A20" s="494"/>
      <c r="B20" s="494"/>
      <c r="C20" s="494"/>
      <c r="D20" s="482"/>
      <c r="E20" s="482"/>
      <c r="F20" s="482"/>
      <c r="G20" s="482"/>
      <c r="H20" s="265" t="s">
        <v>4905</v>
      </c>
      <c r="I20" s="262" t="s">
        <v>4902</v>
      </c>
      <c r="J20" s="482"/>
      <c r="K20" s="482"/>
      <c r="L20" s="483"/>
      <c r="M20" s="499"/>
      <c r="N20" s="499"/>
      <c r="O20" s="499"/>
      <c r="P20" s="499"/>
      <c r="Q20" s="482"/>
      <c r="R20" s="482"/>
      <c r="S20" s="158"/>
    </row>
    <row r="21" spans="1:19" s="141" customFormat="1" ht="42.75" customHeight="1">
      <c r="A21" s="494"/>
      <c r="B21" s="494"/>
      <c r="C21" s="494"/>
      <c r="D21" s="482"/>
      <c r="E21" s="482"/>
      <c r="F21" s="482"/>
      <c r="G21" s="482"/>
      <c r="H21" s="266" t="s">
        <v>4906</v>
      </c>
      <c r="I21" s="262" t="s">
        <v>4904</v>
      </c>
      <c r="J21" s="482"/>
      <c r="K21" s="482"/>
      <c r="L21" s="483"/>
      <c r="M21" s="499"/>
      <c r="N21" s="499"/>
      <c r="O21" s="499"/>
      <c r="P21" s="499"/>
      <c r="Q21" s="482"/>
      <c r="R21" s="482"/>
      <c r="S21" s="158"/>
    </row>
    <row r="22" spans="1:19" s="141" customFormat="1" ht="33.75" customHeight="1">
      <c r="A22" s="494">
        <v>7</v>
      </c>
      <c r="B22" s="494" t="s">
        <v>1707</v>
      </c>
      <c r="C22" s="494" t="s">
        <v>72</v>
      </c>
      <c r="D22" s="494">
        <v>6</v>
      </c>
      <c r="E22" s="482" t="s">
        <v>4907</v>
      </c>
      <c r="F22" s="482" t="s">
        <v>4908</v>
      </c>
      <c r="G22" s="482" t="s">
        <v>4909</v>
      </c>
      <c r="H22" s="204" t="s">
        <v>1562</v>
      </c>
      <c r="I22" s="262" t="s">
        <v>325</v>
      </c>
      <c r="J22" s="482" t="s">
        <v>4910</v>
      </c>
      <c r="K22" s="494" t="s">
        <v>38</v>
      </c>
      <c r="L22" s="494" t="s">
        <v>1430</v>
      </c>
      <c r="M22" s="481">
        <v>15609</v>
      </c>
      <c r="N22" s="495"/>
      <c r="O22" s="481">
        <v>15609</v>
      </c>
      <c r="P22" s="495"/>
      <c r="Q22" s="482" t="s">
        <v>62</v>
      </c>
      <c r="R22" s="482" t="s">
        <v>4911</v>
      </c>
      <c r="S22" s="263"/>
    </row>
    <row r="23" spans="1:19" s="141" customFormat="1" ht="45" customHeight="1">
      <c r="A23" s="494"/>
      <c r="B23" s="494"/>
      <c r="C23" s="494"/>
      <c r="D23" s="494"/>
      <c r="E23" s="482"/>
      <c r="F23" s="482"/>
      <c r="G23" s="482"/>
      <c r="H23" s="204" t="s">
        <v>1245</v>
      </c>
      <c r="I23" s="262" t="s">
        <v>4912</v>
      </c>
      <c r="J23" s="482"/>
      <c r="K23" s="494"/>
      <c r="L23" s="494"/>
      <c r="M23" s="481"/>
      <c r="N23" s="500"/>
      <c r="O23" s="481"/>
      <c r="P23" s="500"/>
      <c r="Q23" s="482"/>
      <c r="R23" s="482"/>
      <c r="S23" s="158"/>
    </row>
    <row r="24" spans="1:19" s="141" customFormat="1" ht="42.75" customHeight="1">
      <c r="A24" s="494"/>
      <c r="B24" s="494"/>
      <c r="C24" s="494"/>
      <c r="D24" s="494"/>
      <c r="E24" s="482"/>
      <c r="F24" s="482"/>
      <c r="G24" s="482"/>
      <c r="H24" s="204" t="s">
        <v>1556</v>
      </c>
      <c r="I24" s="262" t="s">
        <v>4913</v>
      </c>
      <c r="J24" s="482"/>
      <c r="K24" s="494"/>
      <c r="L24" s="494"/>
      <c r="M24" s="481"/>
      <c r="N24" s="500"/>
      <c r="O24" s="481"/>
      <c r="P24" s="500"/>
      <c r="Q24" s="482"/>
      <c r="R24" s="482"/>
      <c r="S24" s="158"/>
    </row>
    <row r="25" spans="1:19" s="141" customFormat="1" ht="33.75" customHeight="1">
      <c r="A25" s="494"/>
      <c r="B25" s="494"/>
      <c r="C25" s="494"/>
      <c r="D25" s="494"/>
      <c r="E25" s="482"/>
      <c r="F25" s="482"/>
      <c r="G25" s="482"/>
      <c r="H25" s="204" t="s">
        <v>1535</v>
      </c>
      <c r="I25" s="262" t="s">
        <v>340</v>
      </c>
      <c r="J25" s="482"/>
      <c r="K25" s="494"/>
      <c r="L25" s="494"/>
      <c r="M25" s="481"/>
      <c r="N25" s="496"/>
      <c r="O25" s="481"/>
      <c r="P25" s="496"/>
      <c r="Q25" s="482"/>
      <c r="R25" s="482"/>
      <c r="S25" s="158"/>
    </row>
    <row r="26" spans="1:19" s="141" customFormat="1" ht="178.5">
      <c r="A26" s="207">
        <v>8</v>
      </c>
      <c r="B26" s="207" t="s">
        <v>4915</v>
      </c>
      <c r="C26" s="207" t="s">
        <v>791</v>
      </c>
      <c r="D26" s="207">
        <v>6</v>
      </c>
      <c r="E26" s="204" t="s">
        <v>4916</v>
      </c>
      <c r="F26" s="204" t="s">
        <v>4917</v>
      </c>
      <c r="G26" s="204" t="s">
        <v>4918</v>
      </c>
      <c r="H26" s="204" t="s">
        <v>4919</v>
      </c>
      <c r="I26" s="262" t="s">
        <v>4897</v>
      </c>
      <c r="J26" s="204" t="s">
        <v>4920</v>
      </c>
      <c r="K26" s="207" t="s">
        <v>44</v>
      </c>
      <c r="L26" s="207" t="s">
        <v>1430</v>
      </c>
      <c r="M26" s="267">
        <v>73800</v>
      </c>
      <c r="N26" s="267"/>
      <c r="O26" s="267">
        <v>73800</v>
      </c>
      <c r="P26" s="267"/>
      <c r="Q26" s="204" t="s">
        <v>4921</v>
      </c>
      <c r="R26" s="204" t="s">
        <v>4922</v>
      </c>
      <c r="S26" s="263"/>
    </row>
    <row r="27" spans="1:19" s="141" customFormat="1" ht="44.25" customHeight="1">
      <c r="A27" s="494">
        <v>9</v>
      </c>
      <c r="B27" s="494" t="s">
        <v>1265</v>
      </c>
      <c r="C27" s="494" t="s">
        <v>36</v>
      </c>
      <c r="D27" s="482">
        <v>13</v>
      </c>
      <c r="E27" s="482" t="s">
        <v>4923</v>
      </c>
      <c r="F27" s="482" t="s">
        <v>4924</v>
      </c>
      <c r="G27" s="482" t="s">
        <v>4925</v>
      </c>
      <c r="H27" s="204" t="s">
        <v>1358</v>
      </c>
      <c r="I27" s="268" t="s">
        <v>325</v>
      </c>
      <c r="J27" s="482" t="s">
        <v>4926</v>
      </c>
      <c r="K27" s="483" t="s">
        <v>40</v>
      </c>
      <c r="L27" s="494" t="s">
        <v>1430</v>
      </c>
      <c r="M27" s="481">
        <v>15608.2</v>
      </c>
      <c r="N27" s="481"/>
      <c r="O27" s="481">
        <v>15608.2</v>
      </c>
      <c r="P27" s="481"/>
      <c r="Q27" s="482" t="s">
        <v>4927</v>
      </c>
      <c r="R27" s="501" t="s">
        <v>4928</v>
      </c>
      <c r="S27" s="158"/>
    </row>
    <row r="28" spans="1:19" s="141" customFormat="1" ht="44.25" customHeight="1">
      <c r="A28" s="494"/>
      <c r="B28" s="494"/>
      <c r="C28" s="494"/>
      <c r="D28" s="482"/>
      <c r="E28" s="482"/>
      <c r="F28" s="482"/>
      <c r="G28" s="482"/>
      <c r="H28" s="204" t="s">
        <v>1535</v>
      </c>
      <c r="I28" s="268" t="s">
        <v>4929</v>
      </c>
      <c r="J28" s="482"/>
      <c r="K28" s="483"/>
      <c r="L28" s="494"/>
      <c r="M28" s="481"/>
      <c r="N28" s="481"/>
      <c r="O28" s="481"/>
      <c r="P28" s="481"/>
      <c r="Q28" s="482"/>
      <c r="R28" s="502"/>
      <c r="S28" s="158"/>
    </row>
    <row r="29" spans="1:19" s="141" customFormat="1" ht="44.25" customHeight="1">
      <c r="A29" s="494"/>
      <c r="B29" s="494"/>
      <c r="C29" s="494"/>
      <c r="D29" s="482"/>
      <c r="E29" s="482"/>
      <c r="F29" s="482"/>
      <c r="G29" s="482"/>
      <c r="H29" s="204" t="s">
        <v>4930</v>
      </c>
      <c r="I29" s="268" t="s">
        <v>4931</v>
      </c>
      <c r="J29" s="482"/>
      <c r="K29" s="483"/>
      <c r="L29" s="494"/>
      <c r="M29" s="481"/>
      <c r="N29" s="481"/>
      <c r="O29" s="481"/>
      <c r="P29" s="481"/>
      <c r="Q29" s="482"/>
      <c r="R29" s="502"/>
      <c r="S29" s="158"/>
    </row>
    <row r="30" spans="1:19" s="141" customFormat="1" ht="44.25" customHeight="1">
      <c r="A30" s="494"/>
      <c r="B30" s="494"/>
      <c r="C30" s="494"/>
      <c r="D30" s="482"/>
      <c r="E30" s="482"/>
      <c r="F30" s="482"/>
      <c r="G30" s="482"/>
      <c r="H30" s="204" t="s">
        <v>4932</v>
      </c>
      <c r="I30" s="269" t="s">
        <v>325</v>
      </c>
      <c r="J30" s="482"/>
      <c r="K30" s="483"/>
      <c r="L30" s="494"/>
      <c r="M30" s="481"/>
      <c r="N30" s="481"/>
      <c r="O30" s="481"/>
      <c r="P30" s="481"/>
      <c r="Q30" s="482"/>
      <c r="R30" s="503"/>
      <c r="S30" s="158"/>
    </row>
    <row r="31" spans="1:19" s="141" customFormat="1" ht="38.25" customHeight="1">
      <c r="A31" s="494">
        <v>10</v>
      </c>
      <c r="B31" s="494" t="s">
        <v>1250</v>
      </c>
      <c r="C31" s="494" t="s">
        <v>36</v>
      </c>
      <c r="D31" s="482">
        <v>13</v>
      </c>
      <c r="E31" s="482" t="s">
        <v>4933</v>
      </c>
      <c r="F31" s="482" t="s">
        <v>4924</v>
      </c>
      <c r="G31" s="482" t="s">
        <v>4925</v>
      </c>
      <c r="H31" s="204" t="s">
        <v>1358</v>
      </c>
      <c r="I31" s="262" t="s">
        <v>325</v>
      </c>
      <c r="J31" s="482" t="s">
        <v>4926</v>
      </c>
      <c r="K31" s="483" t="s">
        <v>38</v>
      </c>
      <c r="L31" s="494" t="s">
        <v>1430</v>
      </c>
      <c r="M31" s="481">
        <v>14385.2</v>
      </c>
      <c r="N31" s="495"/>
      <c r="O31" s="481">
        <v>14385.2</v>
      </c>
      <c r="P31" s="495"/>
      <c r="Q31" s="482" t="s">
        <v>4927</v>
      </c>
      <c r="R31" s="482" t="s">
        <v>4928</v>
      </c>
      <c r="S31" s="263"/>
    </row>
    <row r="32" spans="1:19" s="141" customFormat="1" ht="12.75">
      <c r="A32" s="494"/>
      <c r="B32" s="494"/>
      <c r="C32" s="494"/>
      <c r="D32" s="482"/>
      <c r="E32" s="482"/>
      <c r="F32" s="482"/>
      <c r="G32" s="482"/>
      <c r="H32" s="204" t="s">
        <v>1535</v>
      </c>
      <c r="I32" s="262" t="s">
        <v>4929</v>
      </c>
      <c r="J32" s="482"/>
      <c r="K32" s="483"/>
      <c r="L32" s="494"/>
      <c r="M32" s="481"/>
      <c r="N32" s="500"/>
      <c r="O32" s="481"/>
      <c r="P32" s="500"/>
      <c r="Q32" s="482"/>
      <c r="R32" s="482"/>
      <c r="S32" s="158"/>
    </row>
    <row r="33" spans="1:19" s="141" customFormat="1" ht="38.25">
      <c r="A33" s="494"/>
      <c r="B33" s="494"/>
      <c r="C33" s="494"/>
      <c r="D33" s="482"/>
      <c r="E33" s="482"/>
      <c r="F33" s="482"/>
      <c r="G33" s="482"/>
      <c r="H33" s="204" t="s">
        <v>4930</v>
      </c>
      <c r="I33" s="262" t="s">
        <v>4929</v>
      </c>
      <c r="J33" s="482"/>
      <c r="K33" s="483"/>
      <c r="L33" s="494"/>
      <c r="M33" s="481"/>
      <c r="N33" s="496"/>
      <c r="O33" s="481"/>
      <c r="P33" s="496"/>
      <c r="Q33" s="482"/>
      <c r="R33" s="482"/>
      <c r="S33" s="158"/>
    </row>
    <row r="34" spans="1:19" s="141" customFormat="1" ht="38.25">
      <c r="A34" s="494">
        <v>11</v>
      </c>
      <c r="B34" s="494" t="s">
        <v>1262</v>
      </c>
      <c r="C34" s="494">
        <v>5</v>
      </c>
      <c r="D34" s="482">
        <v>10</v>
      </c>
      <c r="E34" s="482" t="s">
        <v>4934</v>
      </c>
      <c r="F34" s="482" t="s">
        <v>4935</v>
      </c>
      <c r="G34" s="482" t="s">
        <v>4936</v>
      </c>
      <c r="H34" s="204" t="s">
        <v>1358</v>
      </c>
      <c r="I34" s="262" t="s">
        <v>325</v>
      </c>
      <c r="J34" s="482" t="s">
        <v>4937</v>
      </c>
      <c r="K34" s="483" t="s">
        <v>38</v>
      </c>
      <c r="L34" s="494" t="s">
        <v>1430</v>
      </c>
      <c r="M34" s="481">
        <v>12400</v>
      </c>
      <c r="N34" s="495"/>
      <c r="O34" s="481">
        <v>12400</v>
      </c>
      <c r="P34" s="495"/>
      <c r="Q34" s="482" t="s">
        <v>4927</v>
      </c>
      <c r="R34" s="482" t="s">
        <v>4928</v>
      </c>
      <c r="S34" s="263"/>
    </row>
    <row r="35" spans="1:19" s="141" customFormat="1" ht="12.75">
      <c r="A35" s="494"/>
      <c r="B35" s="494"/>
      <c r="C35" s="494"/>
      <c r="D35" s="482"/>
      <c r="E35" s="482"/>
      <c r="F35" s="482"/>
      <c r="G35" s="482"/>
      <c r="H35" s="204" t="s">
        <v>1535</v>
      </c>
      <c r="I35" s="262" t="s">
        <v>4939</v>
      </c>
      <c r="J35" s="482"/>
      <c r="K35" s="483"/>
      <c r="L35" s="494"/>
      <c r="M35" s="481"/>
      <c r="N35" s="500"/>
      <c r="O35" s="481"/>
      <c r="P35" s="500"/>
      <c r="Q35" s="482"/>
      <c r="R35" s="482"/>
      <c r="S35" s="158"/>
    </row>
    <row r="36" spans="1:19" s="141" customFormat="1" ht="93" customHeight="1">
      <c r="A36" s="494"/>
      <c r="B36" s="494"/>
      <c r="C36" s="494"/>
      <c r="D36" s="482"/>
      <c r="E36" s="482"/>
      <c r="F36" s="482"/>
      <c r="G36" s="482"/>
      <c r="H36" s="204" t="s">
        <v>4940</v>
      </c>
      <c r="I36" s="270" t="s">
        <v>4914</v>
      </c>
      <c r="J36" s="482"/>
      <c r="K36" s="483"/>
      <c r="L36" s="494"/>
      <c r="M36" s="481"/>
      <c r="N36" s="496"/>
      <c r="O36" s="481"/>
      <c r="P36" s="496"/>
      <c r="Q36" s="482"/>
      <c r="R36" s="482"/>
      <c r="S36" s="158"/>
    </row>
    <row r="37" spans="1:19" s="141" customFormat="1" ht="38.25" customHeight="1">
      <c r="A37" s="494">
        <v>12</v>
      </c>
      <c r="B37" s="494" t="s">
        <v>1250</v>
      </c>
      <c r="C37" s="494" t="s">
        <v>2727</v>
      </c>
      <c r="D37" s="482">
        <v>10</v>
      </c>
      <c r="E37" s="482" t="s">
        <v>4941</v>
      </c>
      <c r="F37" s="482" t="s">
        <v>4942</v>
      </c>
      <c r="G37" s="482" t="s">
        <v>4943</v>
      </c>
      <c r="H37" s="204" t="s">
        <v>1358</v>
      </c>
      <c r="I37" s="262" t="s">
        <v>340</v>
      </c>
      <c r="J37" s="482" t="s">
        <v>4926</v>
      </c>
      <c r="K37" s="483" t="s">
        <v>44</v>
      </c>
      <c r="L37" s="494" t="s">
        <v>1430</v>
      </c>
      <c r="M37" s="481">
        <v>79642.5</v>
      </c>
      <c r="N37" s="481"/>
      <c r="O37" s="481">
        <v>79642.5</v>
      </c>
      <c r="P37" s="481"/>
      <c r="Q37" s="482" t="s">
        <v>4927</v>
      </c>
      <c r="R37" s="504" t="s">
        <v>4928</v>
      </c>
      <c r="S37" s="263"/>
    </row>
    <row r="38" spans="1:19" s="141" customFormat="1" ht="12.75">
      <c r="A38" s="494"/>
      <c r="B38" s="494"/>
      <c r="C38" s="494"/>
      <c r="D38" s="482"/>
      <c r="E38" s="482"/>
      <c r="F38" s="482"/>
      <c r="G38" s="482"/>
      <c r="H38" s="204" t="s">
        <v>1535</v>
      </c>
      <c r="I38" s="262" t="s">
        <v>4944</v>
      </c>
      <c r="J38" s="482"/>
      <c r="K38" s="483"/>
      <c r="L38" s="494"/>
      <c r="M38" s="481"/>
      <c r="N38" s="481"/>
      <c r="O38" s="481"/>
      <c r="P38" s="481"/>
      <c r="Q38" s="482"/>
      <c r="R38" s="505"/>
      <c r="S38" s="158"/>
    </row>
    <row r="39" spans="1:19" s="141" customFormat="1" ht="69.75" customHeight="1">
      <c r="A39" s="494"/>
      <c r="B39" s="494"/>
      <c r="C39" s="494"/>
      <c r="D39" s="482"/>
      <c r="E39" s="482"/>
      <c r="F39" s="482"/>
      <c r="G39" s="482"/>
      <c r="H39" s="204" t="s">
        <v>4940</v>
      </c>
      <c r="I39" s="262" t="s">
        <v>4894</v>
      </c>
      <c r="J39" s="482"/>
      <c r="K39" s="483"/>
      <c r="L39" s="494"/>
      <c r="M39" s="481"/>
      <c r="N39" s="481"/>
      <c r="O39" s="481"/>
      <c r="P39" s="481"/>
      <c r="Q39" s="482"/>
      <c r="R39" s="505"/>
      <c r="S39" s="158"/>
    </row>
    <row r="40" spans="1:19" s="141" customFormat="1" ht="69.75" customHeight="1">
      <c r="A40" s="494"/>
      <c r="B40" s="494"/>
      <c r="C40" s="494"/>
      <c r="D40" s="482"/>
      <c r="E40" s="482"/>
      <c r="F40" s="482"/>
      <c r="G40" s="482"/>
      <c r="H40" s="204" t="s">
        <v>4930</v>
      </c>
      <c r="I40" s="262" t="s">
        <v>4945</v>
      </c>
      <c r="J40" s="482"/>
      <c r="K40" s="483"/>
      <c r="L40" s="494"/>
      <c r="M40" s="481"/>
      <c r="N40" s="481"/>
      <c r="O40" s="481"/>
      <c r="P40" s="481"/>
      <c r="Q40" s="482"/>
      <c r="R40" s="506"/>
      <c r="S40" s="158"/>
    </row>
    <row r="41" spans="1:19" s="141" customFormat="1" ht="12.75" customHeight="1">
      <c r="A41" s="494">
        <v>13</v>
      </c>
      <c r="B41" s="494" t="s">
        <v>47</v>
      </c>
      <c r="C41" s="494">
        <v>4</v>
      </c>
      <c r="D41" s="494">
        <v>6</v>
      </c>
      <c r="E41" s="482" t="s">
        <v>4946</v>
      </c>
      <c r="F41" s="482" t="s">
        <v>4947</v>
      </c>
      <c r="G41" s="482" t="s">
        <v>4925</v>
      </c>
      <c r="H41" s="482" t="s">
        <v>1358</v>
      </c>
      <c r="I41" s="507" t="s">
        <v>325</v>
      </c>
      <c r="J41" s="482" t="s">
        <v>4948</v>
      </c>
      <c r="K41" s="483" t="s">
        <v>38</v>
      </c>
      <c r="L41" s="494" t="s">
        <v>1430</v>
      </c>
      <c r="M41" s="481">
        <v>37375.760000000002</v>
      </c>
      <c r="N41" s="495"/>
      <c r="O41" s="481">
        <v>37375.760000000002</v>
      </c>
      <c r="P41" s="495"/>
      <c r="Q41" s="482" t="s">
        <v>62</v>
      </c>
      <c r="R41" s="482" t="s">
        <v>4911</v>
      </c>
      <c r="S41" s="263"/>
    </row>
    <row r="42" spans="1:19" s="141" customFormat="1" ht="12.75">
      <c r="A42" s="494"/>
      <c r="B42" s="494"/>
      <c r="C42" s="494"/>
      <c r="D42" s="494"/>
      <c r="E42" s="482"/>
      <c r="F42" s="482"/>
      <c r="G42" s="482"/>
      <c r="H42" s="482"/>
      <c r="I42" s="507"/>
      <c r="J42" s="482"/>
      <c r="K42" s="483"/>
      <c r="L42" s="494"/>
      <c r="M42" s="481"/>
      <c r="N42" s="500"/>
      <c r="O42" s="481"/>
      <c r="P42" s="500"/>
      <c r="Q42" s="482"/>
      <c r="R42" s="482"/>
      <c r="S42" s="158"/>
    </row>
    <row r="43" spans="1:19" s="141" customFormat="1" ht="12.75">
      <c r="A43" s="494"/>
      <c r="B43" s="494"/>
      <c r="C43" s="494"/>
      <c r="D43" s="494"/>
      <c r="E43" s="482"/>
      <c r="F43" s="482"/>
      <c r="G43" s="482"/>
      <c r="H43" s="204" t="s">
        <v>1535</v>
      </c>
      <c r="I43" s="262" t="s">
        <v>4949</v>
      </c>
      <c r="J43" s="482"/>
      <c r="K43" s="483"/>
      <c r="L43" s="494"/>
      <c r="M43" s="481"/>
      <c r="N43" s="500"/>
      <c r="O43" s="481"/>
      <c r="P43" s="500"/>
      <c r="Q43" s="482"/>
      <c r="R43" s="482"/>
      <c r="S43" s="158"/>
    </row>
    <row r="44" spans="1:19" s="141" customFormat="1" ht="25.5" customHeight="1">
      <c r="A44" s="494"/>
      <c r="B44" s="494"/>
      <c r="C44" s="494"/>
      <c r="D44" s="494"/>
      <c r="E44" s="482"/>
      <c r="F44" s="482"/>
      <c r="G44" s="482"/>
      <c r="H44" s="501" t="s">
        <v>4951</v>
      </c>
      <c r="I44" s="508" t="s">
        <v>4952</v>
      </c>
      <c r="J44" s="482"/>
      <c r="K44" s="483"/>
      <c r="L44" s="494"/>
      <c r="M44" s="481"/>
      <c r="N44" s="500"/>
      <c r="O44" s="481"/>
      <c r="P44" s="500"/>
      <c r="Q44" s="482"/>
      <c r="R44" s="482"/>
      <c r="S44" s="158"/>
    </row>
    <row r="45" spans="1:19" s="141" customFormat="1" ht="12.75">
      <c r="A45" s="494"/>
      <c r="B45" s="494"/>
      <c r="C45" s="494"/>
      <c r="D45" s="494"/>
      <c r="E45" s="482"/>
      <c r="F45" s="482"/>
      <c r="G45" s="482"/>
      <c r="H45" s="503"/>
      <c r="I45" s="509"/>
      <c r="J45" s="482"/>
      <c r="K45" s="483"/>
      <c r="L45" s="494"/>
      <c r="M45" s="481"/>
      <c r="N45" s="500"/>
      <c r="O45" s="481"/>
      <c r="P45" s="500"/>
      <c r="Q45" s="482"/>
      <c r="R45" s="482"/>
      <c r="S45" s="158"/>
    </row>
    <row r="46" spans="1:19" s="141" customFormat="1" ht="25.5">
      <c r="A46" s="494"/>
      <c r="B46" s="494"/>
      <c r="C46" s="494"/>
      <c r="D46" s="494"/>
      <c r="E46" s="482"/>
      <c r="F46" s="482"/>
      <c r="G46" s="482"/>
      <c r="H46" s="204" t="s">
        <v>1401</v>
      </c>
      <c r="I46" s="262" t="s">
        <v>332</v>
      </c>
      <c r="J46" s="482"/>
      <c r="K46" s="483"/>
      <c r="L46" s="494"/>
      <c r="M46" s="481"/>
      <c r="N46" s="500"/>
      <c r="O46" s="481"/>
      <c r="P46" s="500"/>
      <c r="Q46" s="482"/>
      <c r="R46" s="482"/>
      <c r="S46" s="158"/>
    </row>
    <row r="47" spans="1:19" s="141" customFormat="1" ht="39" customHeight="1">
      <c r="A47" s="494"/>
      <c r="B47" s="494"/>
      <c r="C47" s="494"/>
      <c r="D47" s="494"/>
      <c r="E47" s="482"/>
      <c r="F47" s="482"/>
      <c r="G47" s="482"/>
      <c r="H47" s="204" t="s">
        <v>1254</v>
      </c>
      <c r="I47" s="262" t="s">
        <v>4950</v>
      </c>
      <c r="J47" s="482"/>
      <c r="K47" s="483"/>
      <c r="L47" s="494"/>
      <c r="M47" s="481"/>
      <c r="N47" s="496"/>
      <c r="O47" s="481"/>
      <c r="P47" s="496"/>
      <c r="Q47" s="482"/>
      <c r="R47" s="482"/>
      <c r="S47" s="158"/>
    </row>
    <row r="48" spans="1:19" s="141" customFormat="1" ht="38.25">
      <c r="A48" s="494">
        <v>14</v>
      </c>
      <c r="B48" s="494" t="s">
        <v>1262</v>
      </c>
      <c r="C48" s="494" t="s">
        <v>72</v>
      </c>
      <c r="D48" s="494">
        <v>13</v>
      </c>
      <c r="E48" s="482" t="s">
        <v>4953</v>
      </c>
      <c r="F48" s="482" t="s">
        <v>4954</v>
      </c>
      <c r="G48" s="482" t="s">
        <v>4936</v>
      </c>
      <c r="H48" s="204" t="s">
        <v>1358</v>
      </c>
      <c r="I48" s="262" t="s">
        <v>325</v>
      </c>
      <c r="J48" s="482" t="s">
        <v>4955</v>
      </c>
      <c r="K48" s="494" t="s">
        <v>38</v>
      </c>
      <c r="L48" s="494" t="s">
        <v>1430</v>
      </c>
      <c r="M48" s="481">
        <v>22999.79</v>
      </c>
      <c r="N48" s="495"/>
      <c r="O48" s="481">
        <v>22999.79</v>
      </c>
      <c r="P48" s="495"/>
      <c r="Q48" s="482" t="s">
        <v>4927</v>
      </c>
      <c r="R48" s="482" t="s">
        <v>4928</v>
      </c>
      <c r="S48" s="263"/>
    </row>
    <row r="49" spans="1:19" s="141" customFormat="1" ht="12.75">
      <c r="A49" s="494"/>
      <c r="B49" s="494"/>
      <c r="C49" s="494"/>
      <c r="D49" s="494"/>
      <c r="E49" s="482"/>
      <c r="F49" s="482"/>
      <c r="G49" s="482"/>
      <c r="H49" s="204" t="s">
        <v>1535</v>
      </c>
      <c r="I49" s="262" t="s">
        <v>4956</v>
      </c>
      <c r="J49" s="482"/>
      <c r="K49" s="494"/>
      <c r="L49" s="494"/>
      <c r="M49" s="481"/>
      <c r="N49" s="500"/>
      <c r="O49" s="481"/>
      <c r="P49" s="500"/>
      <c r="Q49" s="482"/>
      <c r="R49" s="482"/>
      <c r="S49" s="158"/>
    </row>
    <row r="50" spans="1:19" s="141" customFormat="1" ht="25.5">
      <c r="A50" s="494"/>
      <c r="B50" s="494"/>
      <c r="C50" s="494"/>
      <c r="D50" s="494"/>
      <c r="E50" s="482"/>
      <c r="F50" s="482"/>
      <c r="G50" s="482"/>
      <c r="H50" s="204" t="s">
        <v>4957</v>
      </c>
      <c r="I50" s="262" t="s">
        <v>4958</v>
      </c>
      <c r="J50" s="482"/>
      <c r="K50" s="494"/>
      <c r="L50" s="494"/>
      <c r="M50" s="481"/>
      <c r="N50" s="496"/>
      <c r="O50" s="481"/>
      <c r="P50" s="496"/>
      <c r="Q50" s="482"/>
      <c r="R50" s="482"/>
      <c r="S50" s="158"/>
    </row>
    <row r="51" spans="1:19" s="141" customFormat="1" ht="25.5">
      <c r="A51" s="494">
        <v>15</v>
      </c>
      <c r="B51" s="494" t="s">
        <v>47</v>
      </c>
      <c r="C51" s="494" t="s">
        <v>39</v>
      </c>
      <c r="D51" s="494">
        <v>12</v>
      </c>
      <c r="E51" s="482" t="s">
        <v>4959</v>
      </c>
      <c r="F51" s="482" t="s">
        <v>4960</v>
      </c>
      <c r="G51" s="494" t="s">
        <v>4961</v>
      </c>
      <c r="H51" s="204" t="s">
        <v>1562</v>
      </c>
      <c r="I51" s="262" t="s">
        <v>325</v>
      </c>
      <c r="J51" s="482" t="s">
        <v>4962</v>
      </c>
      <c r="K51" s="483" t="s">
        <v>40</v>
      </c>
      <c r="L51" s="494" t="s">
        <v>1430</v>
      </c>
      <c r="M51" s="481">
        <v>17842.5</v>
      </c>
      <c r="N51" s="495"/>
      <c r="O51" s="481">
        <v>17842.5</v>
      </c>
      <c r="P51" s="495"/>
      <c r="Q51" s="482" t="s">
        <v>62</v>
      </c>
      <c r="R51" s="482" t="s">
        <v>4911</v>
      </c>
      <c r="S51" s="263"/>
    </row>
    <row r="52" spans="1:19" s="141" customFormat="1" ht="38.25">
      <c r="A52" s="494"/>
      <c r="B52" s="494"/>
      <c r="C52" s="494"/>
      <c r="D52" s="494"/>
      <c r="E52" s="482"/>
      <c r="F52" s="482"/>
      <c r="G52" s="494"/>
      <c r="H52" s="204" t="s">
        <v>1793</v>
      </c>
      <c r="I52" s="262" t="s">
        <v>4964</v>
      </c>
      <c r="J52" s="482"/>
      <c r="K52" s="483"/>
      <c r="L52" s="494"/>
      <c r="M52" s="481"/>
      <c r="N52" s="500"/>
      <c r="O52" s="481"/>
      <c r="P52" s="500"/>
      <c r="Q52" s="482"/>
      <c r="R52" s="482"/>
      <c r="S52" s="158"/>
    </row>
    <row r="53" spans="1:19" s="141" customFormat="1" ht="25.5">
      <c r="A53" s="494"/>
      <c r="B53" s="494"/>
      <c r="C53" s="494"/>
      <c r="D53" s="494"/>
      <c r="E53" s="482"/>
      <c r="F53" s="482"/>
      <c r="G53" s="494"/>
      <c r="H53" s="204" t="s">
        <v>4963</v>
      </c>
      <c r="I53" s="262" t="s">
        <v>4965</v>
      </c>
      <c r="J53" s="482"/>
      <c r="K53" s="483"/>
      <c r="L53" s="494"/>
      <c r="M53" s="481"/>
      <c r="N53" s="496"/>
      <c r="O53" s="481"/>
      <c r="P53" s="496"/>
      <c r="Q53" s="482"/>
      <c r="R53" s="482"/>
      <c r="S53" s="158"/>
    </row>
    <row r="54" spans="1:19" s="141" customFormat="1" ht="25.5" customHeight="1">
      <c r="A54" s="494">
        <v>16</v>
      </c>
      <c r="B54" s="494" t="s">
        <v>1312</v>
      </c>
      <c r="C54" s="494" t="s">
        <v>36</v>
      </c>
      <c r="D54" s="494">
        <v>6</v>
      </c>
      <c r="E54" s="482" t="s">
        <v>4966</v>
      </c>
      <c r="F54" s="482" t="s">
        <v>4967</v>
      </c>
      <c r="G54" s="482" t="s">
        <v>4968</v>
      </c>
      <c r="H54" s="204" t="s">
        <v>1562</v>
      </c>
      <c r="I54" s="262" t="s">
        <v>325</v>
      </c>
      <c r="J54" s="482" t="s">
        <v>4969</v>
      </c>
      <c r="K54" s="494" t="s">
        <v>38</v>
      </c>
      <c r="L54" s="494" t="s">
        <v>1430</v>
      </c>
      <c r="M54" s="481">
        <v>24091.9</v>
      </c>
      <c r="N54" s="495"/>
      <c r="O54" s="481">
        <v>24091.9</v>
      </c>
      <c r="P54" s="495"/>
      <c r="Q54" s="482" t="s">
        <v>4970</v>
      </c>
      <c r="R54" s="482" t="s">
        <v>4971</v>
      </c>
      <c r="S54" s="263"/>
    </row>
    <row r="55" spans="1:19" s="141" customFormat="1" ht="12.75" customHeight="1">
      <c r="A55" s="494"/>
      <c r="B55" s="494"/>
      <c r="C55" s="494"/>
      <c r="D55" s="494"/>
      <c r="E55" s="482"/>
      <c r="F55" s="482"/>
      <c r="G55" s="482"/>
      <c r="H55" s="482" t="s">
        <v>1245</v>
      </c>
      <c r="I55" s="507" t="s">
        <v>4950</v>
      </c>
      <c r="J55" s="482"/>
      <c r="K55" s="494"/>
      <c r="L55" s="494"/>
      <c r="M55" s="481"/>
      <c r="N55" s="500"/>
      <c r="O55" s="481"/>
      <c r="P55" s="500"/>
      <c r="Q55" s="482"/>
      <c r="R55" s="482"/>
      <c r="S55" s="158"/>
    </row>
    <row r="56" spans="1:19" s="141" customFormat="1" ht="12.75">
      <c r="A56" s="494"/>
      <c r="B56" s="494"/>
      <c r="C56" s="494"/>
      <c r="D56" s="494"/>
      <c r="E56" s="482"/>
      <c r="F56" s="482"/>
      <c r="G56" s="482"/>
      <c r="H56" s="482"/>
      <c r="I56" s="507"/>
      <c r="J56" s="482"/>
      <c r="K56" s="494"/>
      <c r="L56" s="494"/>
      <c r="M56" s="481"/>
      <c r="N56" s="500"/>
      <c r="O56" s="481"/>
      <c r="P56" s="500"/>
      <c r="Q56" s="482"/>
      <c r="R56" s="482"/>
      <c r="S56" s="158"/>
    </row>
    <row r="57" spans="1:19" s="141" customFormat="1" ht="38.25">
      <c r="A57" s="494"/>
      <c r="B57" s="494"/>
      <c r="C57" s="494"/>
      <c r="D57" s="494"/>
      <c r="E57" s="482"/>
      <c r="F57" s="482"/>
      <c r="G57" s="482"/>
      <c r="H57" s="204" t="s">
        <v>4938</v>
      </c>
      <c r="I57" s="262" t="s">
        <v>4427</v>
      </c>
      <c r="J57" s="482"/>
      <c r="K57" s="494"/>
      <c r="L57" s="494"/>
      <c r="M57" s="481"/>
      <c r="N57" s="500"/>
      <c r="O57" s="481"/>
      <c r="P57" s="500"/>
      <c r="Q57" s="482"/>
      <c r="R57" s="482"/>
      <c r="S57" s="158"/>
    </row>
    <row r="58" spans="1:19" s="141" customFormat="1" ht="25.5">
      <c r="A58" s="494"/>
      <c r="B58" s="494"/>
      <c r="C58" s="494"/>
      <c r="D58" s="494"/>
      <c r="E58" s="482"/>
      <c r="F58" s="482"/>
      <c r="G58" s="482"/>
      <c r="H58" s="204" t="s">
        <v>1401</v>
      </c>
      <c r="I58" s="262" t="s">
        <v>325</v>
      </c>
      <c r="J58" s="482"/>
      <c r="K58" s="494"/>
      <c r="L58" s="494"/>
      <c r="M58" s="481"/>
      <c r="N58" s="500"/>
      <c r="O58" s="481"/>
      <c r="P58" s="500"/>
      <c r="Q58" s="482"/>
      <c r="R58" s="482"/>
      <c r="S58" s="158"/>
    </row>
    <row r="59" spans="1:19" s="141" customFormat="1" ht="25.5">
      <c r="A59" s="494"/>
      <c r="B59" s="494"/>
      <c r="C59" s="494"/>
      <c r="D59" s="494"/>
      <c r="E59" s="482"/>
      <c r="F59" s="482"/>
      <c r="G59" s="482"/>
      <c r="H59" s="204" t="s">
        <v>1254</v>
      </c>
      <c r="I59" s="262" t="s">
        <v>4904</v>
      </c>
      <c r="J59" s="482"/>
      <c r="K59" s="494"/>
      <c r="L59" s="494"/>
      <c r="M59" s="481"/>
      <c r="N59" s="496"/>
      <c r="O59" s="481"/>
      <c r="P59" s="496"/>
      <c r="Q59" s="482"/>
      <c r="R59" s="482"/>
      <c r="S59" s="158"/>
    </row>
    <row r="60" spans="1:19" s="141" customFormat="1" ht="38.25">
      <c r="A60" s="494">
        <v>17</v>
      </c>
      <c r="B60" s="494" t="s">
        <v>1265</v>
      </c>
      <c r="C60" s="494">
        <v>5</v>
      </c>
      <c r="D60" s="482">
        <v>13</v>
      </c>
      <c r="E60" s="482" t="s">
        <v>4972</v>
      </c>
      <c r="F60" s="482" t="s">
        <v>4973</v>
      </c>
      <c r="G60" s="482" t="s">
        <v>4936</v>
      </c>
      <c r="H60" s="204" t="s">
        <v>1358</v>
      </c>
      <c r="I60" s="262" t="s">
        <v>325</v>
      </c>
      <c r="J60" s="482" t="s">
        <v>4974</v>
      </c>
      <c r="K60" s="483" t="s">
        <v>40</v>
      </c>
      <c r="L60" s="494" t="s">
        <v>1430</v>
      </c>
      <c r="M60" s="481">
        <v>13000</v>
      </c>
      <c r="N60" s="495"/>
      <c r="O60" s="481">
        <v>13000</v>
      </c>
      <c r="P60" s="495"/>
      <c r="Q60" s="482" t="s">
        <v>4927</v>
      </c>
      <c r="R60" s="482" t="s">
        <v>4928</v>
      </c>
      <c r="S60" s="263"/>
    </row>
    <row r="61" spans="1:19" s="141" customFormat="1" ht="12.75">
      <c r="A61" s="494"/>
      <c r="B61" s="494"/>
      <c r="C61" s="494"/>
      <c r="D61" s="482"/>
      <c r="E61" s="482"/>
      <c r="F61" s="482"/>
      <c r="G61" s="482"/>
      <c r="H61" s="204" t="s">
        <v>1535</v>
      </c>
      <c r="I61" s="262" t="s">
        <v>4965</v>
      </c>
      <c r="J61" s="482"/>
      <c r="K61" s="483"/>
      <c r="L61" s="494"/>
      <c r="M61" s="481"/>
      <c r="N61" s="500"/>
      <c r="O61" s="481"/>
      <c r="P61" s="500"/>
      <c r="Q61" s="482"/>
      <c r="R61" s="482"/>
      <c r="S61" s="158"/>
    </row>
    <row r="62" spans="1:19" s="141" customFormat="1" ht="38.25">
      <c r="A62" s="494"/>
      <c r="B62" s="494"/>
      <c r="C62" s="494"/>
      <c r="D62" s="482"/>
      <c r="E62" s="482"/>
      <c r="F62" s="482"/>
      <c r="G62" s="482"/>
      <c r="H62" s="204" t="s">
        <v>4940</v>
      </c>
      <c r="I62" s="207">
        <v>3</v>
      </c>
      <c r="J62" s="482"/>
      <c r="K62" s="483"/>
      <c r="L62" s="494"/>
      <c r="M62" s="481"/>
      <c r="N62" s="496"/>
      <c r="O62" s="481"/>
      <c r="P62" s="496"/>
      <c r="Q62" s="482"/>
      <c r="R62" s="482"/>
      <c r="S62" s="158"/>
    </row>
    <row r="63" spans="1:19" s="141" customFormat="1" ht="12.75" customHeight="1">
      <c r="A63" s="494">
        <v>18</v>
      </c>
      <c r="B63" s="494" t="s">
        <v>1265</v>
      </c>
      <c r="C63" s="494" t="s">
        <v>36</v>
      </c>
      <c r="D63" s="482">
        <v>13</v>
      </c>
      <c r="E63" s="482" t="s">
        <v>4975</v>
      </c>
      <c r="F63" s="482" t="s">
        <v>4976</v>
      </c>
      <c r="G63" s="482" t="s">
        <v>4903</v>
      </c>
      <c r="H63" s="204" t="s">
        <v>1567</v>
      </c>
      <c r="I63" s="262" t="s">
        <v>325</v>
      </c>
      <c r="J63" s="482" t="s">
        <v>4977</v>
      </c>
      <c r="K63" s="494" t="s">
        <v>44</v>
      </c>
      <c r="L63" s="494" t="s">
        <v>1430</v>
      </c>
      <c r="M63" s="481">
        <v>14955.9</v>
      </c>
      <c r="N63" s="495"/>
      <c r="O63" s="481">
        <v>14955.9</v>
      </c>
      <c r="P63" s="495"/>
      <c r="Q63" s="482" t="s">
        <v>4927</v>
      </c>
      <c r="R63" s="482" t="s">
        <v>4928</v>
      </c>
      <c r="S63" s="263"/>
    </row>
    <row r="64" spans="1:19" s="141" customFormat="1" ht="38.25">
      <c r="A64" s="494"/>
      <c r="B64" s="494"/>
      <c r="C64" s="494"/>
      <c r="D64" s="482"/>
      <c r="E64" s="482"/>
      <c r="F64" s="482"/>
      <c r="G64" s="482"/>
      <c r="H64" s="204" t="s">
        <v>4978</v>
      </c>
      <c r="I64" s="262" t="s">
        <v>4979</v>
      </c>
      <c r="J64" s="482"/>
      <c r="K64" s="494"/>
      <c r="L64" s="494"/>
      <c r="M64" s="481"/>
      <c r="N64" s="500"/>
      <c r="O64" s="481"/>
      <c r="P64" s="500"/>
      <c r="Q64" s="482"/>
      <c r="R64" s="482"/>
      <c r="S64" s="158"/>
    </row>
    <row r="65" spans="1:19" s="141" customFormat="1" ht="12.75">
      <c r="A65" s="494"/>
      <c r="B65" s="494"/>
      <c r="C65" s="494"/>
      <c r="D65" s="482"/>
      <c r="E65" s="482"/>
      <c r="F65" s="482"/>
      <c r="G65" s="482"/>
      <c r="H65" s="204" t="s">
        <v>4980</v>
      </c>
      <c r="I65" s="262" t="s">
        <v>4883</v>
      </c>
      <c r="J65" s="482"/>
      <c r="K65" s="494"/>
      <c r="L65" s="494"/>
      <c r="M65" s="481"/>
      <c r="N65" s="496"/>
      <c r="O65" s="481"/>
      <c r="P65" s="496"/>
      <c r="Q65" s="482"/>
      <c r="R65" s="482"/>
      <c r="S65" s="158"/>
    </row>
    <row r="66" spans="1:19" s="141" customFormat="1" ht="26.25" customHeight="1">
      <c r="A66" s="482">
        <v>19</v>
      </c>
      <c r="B66" s="482" t="s">
        <v>1647</v>
      </c>
      <c r="C66" s="482" t="s">
        <v>4985</v>
      </c>
      <c r="D66" s="482">
        <v>10</v>
      </c>
      <c r="E66" s="482" t="s">
        <v>4981</v>
      </c>
      <c r="F66" s="482" t="s">
        <v>4982</v>
      </c>
      <c r="G66" s="494" t="s">
        <v>4983</v>
      </c>
      <c r="H66" s="482" t="s">
        <v>1358</v>
      </c>
      <c r="I66" s="510" t="s">
        <v>325</v>
      </c>
      <c r="J66" s="482" t="s">
        <v>4984</v>
      </c>
      <c r="K66" s="494" t="s">
        <v>44</v>
      </c>
      <c r="L66" s="494" t="s">
        <v>1430</v>
      </c>
      <c r="M66" s="481">
        <v>19999.8</v>
      </c>
      <c r="N66" s="495"/>
      <c r="O66" s="481">
        <v>19999.8</v>
      </c>
      <c r="P66" s="495"/>
      <c r="Q66" s="482" t="s">
        <v>4927</v>
      </c>
      <c r="R66" s="482" t="s">
        <v>4928</v>
      </c>
      <c r="S66" s="263"/>
    </row>
    <row r="67" spans="1:19" s="141" customFormat="1" ht="26.25" customHeight="1">
      <c r="A67" s="482"/>
      <c r="B67" s="482"/>
      <c r="C67" s="482"/>
      <c r="D67" s="482"/>
      <c r="E67" s="482"/>
      <c r="F67" s="482"/>
      <c r="G67" s="494"/>
      <c r="H67" s="482"/>
      <c r="I67" s="510"/>
      <c r="J67" s="482"/>
      <c r="K67" s="494"/>
      <c r="L67" s="494"/>
      <c r="M67" s="481"/>
      <c r="N67" s="500"/>
      <c r="O67" s="481"/>
      <c r="P67" s="500"/>
      <c r="Q67" s="482"/>
      <c r="R67" s="482"/>
      <c r="S67" s="158"/>
    </row>
    <row r="68" spans="1:19" s="141" customFormat="1" ht="25.5">
      <c r="A68" s="482"/>
      <c r="B68" s="482"/>
      <c r="C68" s="482"/>
      <c r="D68" s="482"/>
      <c r="E68" s="482"/>
      <c r="F68" s="482"/>
      <c r="G68" s="494"/>
      <c r="H68" s="204" t="s">
        <v>4906</v>
      </c>
      <c r="I68" s="270" t="s">
        <v>4912</v>
      </c>
      <c r="J68" s="482"/>
      <c r="K68" s="494"/>
      <c r="L68" s="494"/>
      <c r="M68" s="481"/>
      <c r="N68" s="496"/>
      <c r="O68" s="481"/>
      <c r="P68" s="496"/>
      <c r="Q68" s="482"/>
      <c r="R68" s="482"/>
      <c r="S68" s="158"/>
    </row>
    <row r="69" spans="1:19" s="141" customFormat="1" ht="38.25">
      <c r="A69" s="494">
        <v>20</v>
      </c>
      <c r="B69" s="494" t="s">
        <v>1262</v>
      </c>
      <c r="C69" s="494" t="s">
        <v>72</v>
      </c>
      <c r="D69" s="494">
        <v>10</v>
      </c>
      <c r="E69" s="482" t="s">
        <v>4986</v>
      </c>
      <c r="F69" s="482" t="s">
        <v>4987</v>
      </c>
      <c r="G69" s="482" t="s">
        <v>4936</v>
      </c>
      <c r="H69" s="204" t="s">
        <v>1358</v>
      </c>
      <c r="I69" s="262" t="s">
        <v>325</v>
      </c>
      <c r="J69" s="482" t="s">
        <v>4988</v>
      </c>
      <c r="K69" s="483" t="s">
        <v>38</v>
      </c>
      <c r="L69" s="482" t="s">
        <v>1430</v>
      </c>
      <c r="M69" s="481">
        <v>15990</v>
      </c>
      <c r="N69" s="495"/>
      <c r="O69" s="481">
        <v>15990</v>
      </c>
      <c r="P69" s="495"/>
      <c r="Q69" s="482" t="s">
        <v>4927</v>
      </c>
      <c r="R69" s="482" t="s">
        <v>4928</v>
      </c>
      <c r="S69" s="263"/>
    </row>
    <row r="70" spans="1:19" s="203" customFormat="1">
      <c r="A70" s="494"/>
      <c r="B70" s="494"/>
      <c r="C70" s="494"/>
      <c r="D70" s="494"/>
      <c r="E70" s="482"/>
      <c r="F70" s="482"/>
      <c r="G70" s="482"/>
      <c r="H70" s="204" t="s">
        <v>4980</v>
      </c>
      <c r="I70" s="270" t="s">
        <v>4883</v>
      </c>
      <c r="J70" s="482"/>
      <c r="K70" s="483"/>
      <c r="L70" s="482"/>
      <c r="M70" s="481"/>
      <c r="N70" s="500"/>
      <c r="O70" s="481"/>
      <c r="P70" s="500"/>
      <c r="Q70" s="482"/>
      <c r="R70" s="482"/>
      <c r="S70" s="271"/>
    </row>
    <row r="71" spans="1:19" s="203" customFormat="1" ht="42.75" customHeight="1">
      <c r="A71" s="494"/>
      <c r="B71" s="494"/>
      <c r="C71" s="494"/>
      <c r="D71" s="494"/>
      <c r="E71" s="482"/>
      <c r="F71" s="482"/>
      <c r="G71" s="482"/>
      <c r="H71" s="204" t="s">
        <v>4989</v>
      </c>
      <c r="I71" s="270" t="s">
        <v>4914</v>
      </c>
      <c r="J71" s="482"/>
      <c r="K71" s="483"/>
      <c r="L71" s="482"/>
      <c r="M71" s="481"/>
      <c r="N71" s="496"/>
      <c r="O71" s="481"/>
      <c r="P71" s="496"/>
      <c r="Q71" s="482"/>
      <c r="R71" s="482"/>
      <c r="S71" s="271"/>
    </row>
    <row r="72" spans="1:19" s="203" customFormat="1" ht="40.5" customHeight="1">
      <c r="A72" s="511">
        <v>21</v>
      </c>
      <c r="B72" s="511" t="s">
        <v>2896</v>
      </c>
      <c r="C72" s="511">
        <v>2.2999999999999998</v>
      </c>
      <c r="D72" s="511">
        <v>10</v>
      </c>
      <c r="E72" s="511" t="s">
        <v>4990</v>
      </c>
      <c r="F72" s="511" t="s">
        <v>4890</v>
      </c>
      <c r="G72" s="511" t="s">
        <v>4887</v>
      </c>
      <c r="H72" s="144" t="s">
        <v>1358</v>
      </c>
      <c r="I72" s="144">
        <v>1</v>
      </c>
      <c r="J72" s="511" t="s">
        <v>4888</v>
      </c>
      <c r="K72" s="511" t="s">
        <v>1430</v>
      </c>
      <c r="L72" s="511" t="s">
        <v>47</v>
      </c>
      <c r="M72" s="511" t="s">
        <v>1430</v>
      </c>
      <c r="N72" s="513">
        <v>81795</v>
      </c>
      <c r="O72" s="511" t="s">
        <v>1430</v>
      </c>
      <c r="P72" s="513">
        <v>81795</v>
      </c>
      <c r="Q72" s="511" t="s">
        <v>4881</v>
      </c>
      <c r="R72" s="511" t="s">
        <v>4882</v>
      </c>
    </row>
    <row r="73" spans="1:19" s="203" customFormat="1" ht="82.5" customHeight="1">
      <c r="A73" s="512"/>
      <c r="B73" s="512"/>
      <c r="C73" s="512"/>
      <c r="D73" s="512"/>
      <c r="E73" s="512"/>
      <c r="F73" s="512"/>
      <c r="G73" s="512"/>
      <c r="H73" s="144" t="s">
        <v>1535</v>
      </c>
      <c r="I73" s="144">
        <v>6</v>
      </c>
      <c r="J73" s="512"/>
      <c r="K73" s="512"/>
      <c r="L73" s="512"/>
      <c r="M73" s="512"/>
      <c r="N73" s="514"/>
      <c r="O73" s="512"/>
      <c r="P73" s="514"/>
      <c r="Q73" s="512"/>
      <c r="R73" s="512"/>
    </row>
    <row r="74" spans="1:19" s="203" customFormat="1" ht="45" customHeight="1">
      <c r="A74" s="511">
        <v>22</v>
      </c>
      <c r="B74" s="511" t="s">
        <v>2896</v>
      </c>
      <c r="C74" s="511">
        <v>2.2999999999999998</v>
      </c>
      <c r="D74" s="511">
        <v>10</v>
      </c>
      <c r="E74" s="511" t="s">
        <v>4895</v>
      </c>
      <c r="F74" s="511" t="s">
        <v>4890</v>
      </c>
      <c r="G74" s="511" t="s">
        <v>4887</v>
      </c>
      <c r="H74" s="144" t="s">
        <v>1358</v>
      </c>
      <c r="I74" s="144">
        <v>1</v>
      </c>
      <c r="J74" s="511" t="s">
        <v>4896</v>
      </c>
      <c r="K74" s="511" t="s">
        <v>1430</v>
      </c>
      <c r="L74" s="511" t="s">
        <v>40</v>
      </c>
      <c r="M74" s="511" t="s">
        <v>1430</v>
      </c>
      <c r="N74" s="511">
        <v>26037.18</v>
      </c>
      <c r="O74" s="511" t="s">
        <v>1430</v>
      </c>
      <c r="P74" s="511">
        <v>26037.18</v>
      </c>
      <c r="Q74" s="511" t="s">
        <v>4881</v>
      </c>
      <c r="R74" s="511" t="s">
        <v>4882</v>
      </c>
    </row>
    <row r="75" spans="1:19" s="203" customFormat="1" ht="51" customHeight="1">
      <c r="A75" s="512"/>
      <c r="B75" s="512"/>
      <c r="C75" s="512"/>
      <c r="D75" s="512"/>
      <c r="E75" s="512"/>
      <c r="F75" s="512"/>
      <c r="G75" s="512"/>
      <c r="H75" s="144" t="s">
        <v>1535</v>
      </c>
      <c r="I75" s="144">
        <v>8</v>
      </c>
      <c r="J75" s="512"/>
      <c r="K75" s="512"/>
      <c r="L75" s="512"/>
      <c r="M75" s="512"/>
      <c r="N75" s="512"/>
      <c r="O75" s="512"/>
      <c r="P75" s="512"/>
      <c r="Q75" s="512"/>
      <c r="R75" s="512"/>
    </row>
    <row r="76" spans="1:19" s="203" customFormat="1" ht="50.25" customHeight="1">
      <c r="A76" s="517">
        <v>23</v>
      </c>
      <c r="B76" s="511" t="s">
        <v>2896</v>
      </c>
      <c r="C76" s="511">
        <v>2.2999999999999998</v>
      </c>
      <c r="D76" s="511">
        <v>10</v>
      </c>
      <c r="E76" s="511" t="s">
        <v>4885</v>
      </c>
      <c r="F76" s="511" t="s">
        <v>4886</v>
      </c>
      <c r="G76" s="511" t="s">
        <v>4887</v>
      </c>
      <c r="H76" s="144" t="s">
        <v>1358</v>
      </c>
      <c r="I76" s="272">
        <v>1</v>
      </c>
      <c r="J76" s="511" t="s">
        <v>4888</v>
      </c>
      <c r="K76" s="511" t="s">
        <v>1430</v>
      </c>
      <c r="L76" s="517" t="s">
        <v>38</v>
      </c>
      <c r="M76" s="511" t="s">
        <v>1430</v>
      </c>
      <c r="N76" s="515">
        <v>28000</v>
      </c>
      <c r="O76" s="511" t="s">
        <v>1430</v>
      </c>
      <c r="P76" s="515">
        <v>28000</v>
      </c>
      <c r="Q76" s="511" t="s">
        <v>4881</v>
      </c>
      <c r="R76" s="511" t="s">
        <v>4882</v>
      </c>
    </row>
    <row r="77" spans="1:19" s="203" customFormat="1" ht="60.75" customHeight="1">
      <c r="A77" s="518"/>
      <c r="B77" s="512"/>
      <c r="C77" s="512"/>
      <c r="D77" s="512"/>
      <c r="E77" s="512"/>
      <c r="F77" s="512"/>
      <c r="G77" s="512"/>
      <c r="H77" s="144" t="s">
        <v>1535</v>
      </c>
      <c r="I77" s="272">
        <v>8</v>
      </c>
      <c r="J77" s="512"/>
      <c r="K77" s="512"/>
      <c r="L77" s="518"/>
      <c r="M77" s="512"/>
      <c r="N77" s="516"/>
      <c r="O77" s="512"/>
      <c r="P77" s="516"/>
      <c r="Q77" s="512"/>
      <c r="R77" s="512"/>
    </row>
    <row r="78" spans="1:19" s="203" customFormat="1" ht="61.5" customHeight="1">
      <c r="A78" s="511">
        <v>24</v>
      </c>
      <c r="B78" s="511" t="s">
        <v>2896</v>
      </c>
      <c r="C78" s="511">
        <v>2.2999999999999998</v>
      </c>
      <c r="D78" s="511">
        <v>10</v>
      </c>
      <c r="E78" s="511" t="s">
        <v>1812</v>
      </c>
      <c r="F78" s="511" t="s">
        <v>4890</v>
      </c>
      <c r="G78" s="511" t="s">
        <v>4887</v>
      </c>
      <c r="H78" s="144" t="s">
        <v>1358</v>
      </c>
      <c r="I78" s="272">
        <v>1</v>
      </c>
      <c r="J78" s="511" t="s">
        <v>4892</v>
      </c>
      <c r="K78" s="511" t="s">
        <v>1430</v>
      </c>
      <c r="L78" s="517" t="s">
        <v>38</v>
      </c>
      <c r="M78" s="511" t="s">
        <v>1430</v>
      </c>
      <c r="N78" s="515">
        <v>36330</v>
      </c>
      <c r="O78" s="511" t="s">
        <v>1430</v>
      </c>
      <c r="P78" s="515">
        <f>N78</f>
        <v>36330</v>
      </c>
      <c r="Q78" s="511" t="s">
        <v>4881</v>
      </c>
      <c r="R78" s="511" t="s">
        <v>4882</v>
      </c>
    </row>
    <row r="79" spans="1:19" s="203" customFormat="1" ht="39" customHeight="1">
      <c r="A79" s="512"/>
      <c r="B79" s="512"/>
      <c r="C79" s="512"/>
      <c r="D79" s="512"/>
      <c r="E79" s="512"/>
      <c r="F79" s="512"/>
      <c r="G79" s="512"/>
      <c r="H79" s="144" t="s">
        <v>1535</v>
      </c>
      <c r="I79" s="272">
        <v>10</v>
      </c>
      <c r="J79" s="512"/>
      <c r="K79" s="512"/>
      <c r="L79" s="518"/>
      <c r="M79" s="512"/>
      <c r="N79" s="516"/>
      <c r="O79" s="512"/>
      <c r="P79" s="516"/>
      <c r="Q79" s="512"/>
      <c r="R79" s="512"/>
    </row>
    <row r="80" spans="1:19" s="203" customFormat="1" ht="38.25">
      <c r="A80" s="517">
        <v>25</v>
      </c>
      <c r="B80" s="517" t="s">
        <v>2896</v>
      </c>
      <c r="C80" s="511">
        <v>2.2999999999999998</v>
      </c>
      <c r="D80" s="517">
        <v>10</v>
      </c>
      <c r="E80" s="511" t="s">
        <v>4991</v>
      </c>
      <c r="F80" s="511" t="s">
        <v>4992</v>
      </c>
      <c r="G80" s="511" t="s">
        <v>4925</v>
      </c>
      <c r="H80" s="144" t="s">
        <v>1358</v>
      </c>
      <c r="I80" s="272">
        <v>1</v>
      </c>
      <c r="J80" s="511" t="s">
        <v>4926</v>
      </c>
      <c r="K80" s="511" t="s">
        <v>1430</v>
      </c>
      <c r="L80" s="517" t="s">
        <v>40</v>
      </c>
      <c r="M80" s="511" t="s">
        <v>1430</v>
      </c>
      <c r="N80" s="515">
        <v>12400</v>
      </c>
      <c r="O80" s="511" t="s">
        <v>1430</v>
      </c>
      <c r="P80" s="515">
        <v>12400</v>
      </c>
      <c r="Q80" s="511" t="s">
        <v>4881</v>
      </c>
      <c r="R80" s="511" t="s">
        <v>4882</v>
      </c>
    </row>
    <row r="81" spans="1:18" s="203" customFormat="1" ht="38.25">
      <c r="A81" s="518"/>
      <c r="B81" s="518"/>
      <c r="C81" s="512"/>
      <c r="D81" s="518"/>
      <c r="E81" s="512"/>
      <c r="F81" s="512"/>
      <c r="G81" s="512"/>
      <c r="H81" s="144" t="s">
        <v>4993</v>
      </c>
      <c r="I81" s="272">
        <v>26</v>
      </c>
      <c r="J81" s="512"/>
      <c r="K81" s="512"/>
      <c r="L81" s="518"/>
      <c r="M81" s="512"/>
      <c r="N81" s="516"/>
      <c r="O81" s="512"/>
      <c r="P81" s="516"/>
      <c r="Q81" s="512"/>
      <c r="R81" s="512"/>
    </row>
    <row r="82" spans="1:18" s="203" customFormat="1" ht="38.25">
      <c r="A82" s="517">
        <v>26</v>
      </c>
      <c r="B82" s="523" t="s">
        <v>2896</v>
      </c>
      <c r="C82" s="511">
        <v>2.2999999999999998</v>
      </c>
      <c r="D82" s="523">
        <v>10</v>
      </c>
      <c r="E82" s="519" t="s">
        <v>4994</v>
      </c>
      <c r="F82" s="519" t="s">
        <v>4995</v>
      </c>
      <c r="G82" s="523" t="s">
        <v>4925</v>
      </c>
      <c r="H82" s="144" t="s">
        <v>1358</v>
      </c>
      <c r="I82" s="272">
        <v>1</v>
      </c>
      <c r="J82" s="511" t="s">
        <v>4926</v>
      </c>
      <c r="K82" s="511" t="s">
        <v>1430</v>
      </c>
      <c r="L82" s="517" t="s">
        <v>38</v>
      </c>
      <c r="M82" s="511" t="s">
        <v>1430</v>
      </c>
      <c r="N82" s="515">
        <v>15437.82</v>
      </c>
      <c r="O82" s="511" t="s">
        <v>1430</v>
      </c>
      <c r="P82" s="515">
        <v>15437.82</v>
      </c>
      <c r="Q82" s="511" t="s">
        <v>4881</v>
      </c>
      <c r="R82" s="511" t="s">
        <v>4882</v>
      </c>
    </row>
    <row r="83" spans="1:18" s="203" customFormat="1" ht="38.25">
      <c r="A83" s="518"/>
      <c r="B83" s="523"/>
      <c r="C83" s="512"/>
      <c r="D83" s="523"/>
      <c r="E83" s="519"/>
      <c r="F83" s="519"/>
      <c r="G83" s="523"/>
      <c r="H83" s="144" t="s">
        <v>4993</v>
      </c>
      <c r="I83" s="272">
        <v>26</v>
      </c>
      <c r="J83" s="512"/>
      <c r="K83" s="512"/>
      <c r="L83" s="518"/>
      <c r="M83" s="512"/>
      <c r="N83" s="516"/>
      <c r="O83" s="512"/>
      <c r="P83" s="516"/>
      <c r="Q83" s="512"/>
      <c r="R83" s="512"/>
    </row>
    <row r="84" spans="1:18" s="203" customFormat="1">
      <c r="A84" s="517">
        <v>27</v>
      </c>
      <c r="B84" s="517" t="s">
        <v>1250</v>
      </c>
      <c r="C84" s="517">
        <v>1</v>
      </c>
      <c r="D84" s="517">
        <v>6</v>
      </c>
      <c r="E84" s="519" t="s">
        <v>4898</v>
      </c>
      <c r="F84" s="511" t="s">
        <v>4899</v>
      </c>
      <c r="G84" s="511" t="s">
        <v>4996</v>
      </c>
      <c r="H84" s="273" t="s">
        <v>1363</v>
      </c>
      <c r="I84" s="272">
        <v>1</v>
      </c>
      <c r="J84" s="511" t="s">
        <v>4900</v>
      </c>
      <c r="K84" s="517" t="s">
        <v>1430</v>
      </c>
      <c r="L84" s="517" t="s">
        <v>44</v>
      </c>
      <c r="M84" s="517" t="s">
        <v>1430</v>
      </c>
      <c r="N84" s="515">
        <v>70000</v>
      </c>
      <c r="O84" s="515" t="s">
        <v>1430</v>
      </c>
      <c r="P84" s="515">
        <f>N84</f>
        <v>70000</v>
      </c>
      <c r="Q84" s="511" t="s">
        <v>4881</v>
      </c>
      <c r="R84" s="511" t="s">
        <v>4882</v>
      </c>
    </row>
    <row r="85" spans="1:18" s="203" customFormat="1" ht="38.25">
      <c r="A85" s="522"/>
      <c r="B85" s="522"/>
      <c r="C85" s="522"/>
      <c r="D85" s="522"/>
      <c r="E85" s="519"/>
      <c r="F85" s="521"/>
      <c r="G85" s="521"/>
      <c r="H85" s="273" t="s">
        <v>4901</v>
      </c>
      <c r="I85" s="272">
        <v>20</v>
      </c>
      <c r="J85" s="521"/>
      <c r="K85" s="522"/>
      <c r="L85" s="522"/>
      <c r="M85" s="522"/>
      <c r="N85" s="520"/>
      <c r="O85" s="520"/>
      <c r="P85" s="520"/>
      <c r="Q85" s="521"/>
      <c r="R85" s="521"/>
    </row>
    <row r="86" spans="1:18" s="203" customFormat="1" ht="38.25">
      <c r="A86" s="522"/>
      <c r="B86" s="522"/>
      <c r="C86" s="522"/>
      <c r="D86" s="522"/>
      <c r="E86" s="519"/>
      <c r="F86" s="521"/>
      <c r="G86" s="521"/>
      <c r="H86" s="274" t="s">
        <v>4905</v>
      </c>
      <c r="I86" s="272">
        <v>600</v>
      </c>
      <c r="J86" s="521"/>
      <c r="K86" s="522"/>
      <c r="L86" s="522"/>
      <c r="M86" s="522"/>
      <c r="N86" s="520"/>
      <c r="O86" s="520"/>
      <c r="P86" s="520"/>
      <c r="Q86" s="521"/>
      <c r="R86" s="521"/>
    </row>
    <row r="87" spans="1:18" s="203" customFormat="1" ht="25.5">
      <c r="A87" s="518"/>
      <c r="B87" s="518"/>
      <c r="C87" s="518"/>
      <c r="D87" s="518"/>
      <c r="E87" s="519"/>
      <c r="F87" s="512"/>
      <c r="G87" s="512"/>
      <c r="H87" s="275" t="s">
        <v>4906</v>
      </c>
      <c r="I87" s="272">
        <v>20</v>
      </c>
      <c r="J87" s="512"/>
      <c r="K87" s="518"/>
      <c r="L87" s="518"/>
      <c r="M87" s="518"/>
      <c r="N87" s="516"/>
      <c r="O87" s="516"/>
      <c r="P87" s="516"/>
      <c r="Q87" s="512"/>
      <c r="R87" s="512"/>
    </row>
    <row r="88" spans="1:18" s="203" customFormat="1" ht="25.5">
      <c r="A88" s="511">
        <v>28</v>
      </c>
      <c r="B88" s="517" t="s">
        <v>4506</v>
      </c>
      <c r="C88" s="517">
        <v>1</v>
      </c>
      <c r="D88" s="517">
        <v>6</v>
      </c>
      <c r="E88" s="511" t="s">
        <v>4997</v>
      </c>
      <c r="F88" s="511" t="s">
        <v>4908</v>
      </c>
      <c r="G88" s="517" t="s">
        <v>2258</v>
      </c>
      <c r="H88" s="144" t="s">
        <v>1562</v>
      </c>
      <c r="I88" s="272">
        <v>1</v>
      </c>
      <c r="J88" s="511" t="s">
        <v>4910</v>
      </c>
      <c r="K88" s="517" t="s">
        <v>1430</v>
      </c>
      <c r="L88" s="517" t="s">
        <v>38</v>
      </c>
      <c r="M88" s="517" t="s">
        <v>1430</v>
      </c>
      <c r="N88" s="515">
        <v>12000</v>
      </c>
      <c r="O88" s="515" t="s">
        <v>1430</v>
      </c>
      <c r="P88" s="515">
        <f>N88</f>
        <v>12000</v>
      </c>
      <c r="Q88" s="511" t="s">
        <v>4881</v>
      </c>
      <c r="R88" s="519" t="s">
        <v>4882</v>
      </c>
    </row>
    <row r="89" spans="1:18" s="203" customFormat="1" ht="38.25">
      <c r="A89" s="521"/>
      <c r="B89" s="522"/>
      <c r="C89" s="522"/>
      <c r="D89" s="522"/>
      <c r="E89" s="521"/>
      <c r="F89" s="521"/>
      <c r="G89" s="522"/>
      <c r="H89" s="144" t="s">
        <v>1245</v>
      </c>
      <c r="I89" s="272">
        <v>80</v>
      </c>
      <c r="J89" s="521"/>
      <c r="K89" s="522"/>
      <c r="L89" s="522"/>
      <c r="M89" s="522"/>
      <c r="N89" s="520"/>
      <c r="O89" s="520"/>
      <c r="P89" s="520"/>
      <c r="Q89" s="521"/>
      <c r="R89" s="519"/>
    </row>
    <row r="90" spans="1:18" s="203" customFormat="1" ht="38.25">
      <c r="A90" s="512"/>
      <c r="B90" s="518"/>
      <c r="C90" s="518"/>
      <c r="D90" s="518"/>
      <c r="E90" s="512"/>
      <c r="F90" s="512"/>
      <c r="G90" s="518"/>
      <c r="H90" s="144" t="s">
        <v>1556</v>
      </c>
      <c r="I90" s="272">
        <v>200</v>
      </c>
      <c r="J90" s="512"/>
      <c r="K90" s="518"/>
      <c r="L90" s="518"/>
      <c r="M90" s="518"/>
      <c r="N90" s="516"/>
      <c r="O90" s="516"/>
      <c r="P90" s="516"/>
      <c r="Q90" s="512"/>
      <c r="R90" s="519"/>
    </row>
    <row r="91" spans="1:18" s="203" customFormat="1" ht="36.75" customHeight="1">
      <c r="A91" s="517">
        <v>29</v>
      </c>
      <c r="B91" s="517" t="s">
        <v>1250</v>
      </c>
      <c r="C91" s="517">
        <v>5</v>
      </c>
      <c r="D91" s="517">
        <v>4</v>
      </c>
      <c r="E91" s="511" t="s">
        <v>4998</v>
      </c>
      <c r="F91" s="511" t="s">
        <v>4999</v>
      </c>
      <c r="G91" s="517" t="s">
        <v>5000</v>
      </c>
      <c r="H91" s="511" t="s">
        <v>351</v>
      </c>
      <c r="I91" s="517">
        <v>1</v>
      </c>
      <c r="J91" s="511" t="s">
        <v>5001</v>
      </c>
      <c r="K91" s="517" t="s">
        <v>1430</v>
      </c>
      <c r="L91" s="517" t="s">
        <v>38</v>
      </c>
      <c r="M91" s="517" t="s">
        <v>1430</v>
      </c>
      <c r="N91" s="515">
        <v>31600</v>
      </c>
      <c r="O91" s="517" t="s">
        <v>1430</v>
      </c>
      <c r="P91" s="515">
        <v>31600</v>
      </c>
      <c r="Q91" s="511" t="s">
        <v>4881</v>
      </c>
      <c r="R91" s="519" t="s">
        <v>4882</v>
      </c>
    </row>
    <row r="92" spans="1:18" s="203" customFormat="1" ht="34.5" customHeight="1">
      <c r="A92" s="522"/>
      <c r="B92" s="522"/>
      <c r="C92" s="522"/>
      <c r="D92" s="522"/>
      <c r="E92" s="521"/>
      <c r="F92" s="521"/>
      <c r="G92" s="522"/>
      <c r="H92" s="512"/>
      <c r="I92" s="518"/>
      <c r="J92" s="521"/>
      <c r="K92" s="522"/>
      <c r="L92" s="522"/>
      <c r="M92" s="522"/>
      <c r="N92" s="520"/>
      <c r="O92" s="522"/>
      <c r="P92" s="520"/>
      <c r="Q92" s="521"/>
      <c r="R92" s="519"/>
    </row>
    <row r="93" spans="1:18" s="203" customFormat="1" ht="37.5" customHeight="1">
      <c r="A93" s="518"/>
      <c r="B93" s="518"/>
      <c r="C93" s="518"/>
      <c r="D93" s="518"/>
      <c r="E93" s="512"/>
      <c r="F93" s="512"/>
      <c r="G93" s="518"/>
      <c r="H93" s="144" t="s">
        <v>199</v>
      </c>
      <c r="I93" s="272">
        <v>40</v>
      </c>
      <c r="J93" s="512"/>
      <c r="K93" s="518"/>
      <c r="L93" s="518"/>
      <c r="M93" s="518"/>
      <c r="N93" s="516"/>
      <c r="O93" s="518"/>
      <c r="P93" s="516"/>
      <c r="Q93" s="512"/>
      <c r="R93" s="519"/>
    </row>
    <row r="94" spans="1:18" s="203" customFormat="1" ht="126.75" customHeight="1">
      <c r="A94" s="524">
        <v>30</v>
      </c>
      <c r="B94" s="526" t="s">
        <v>1250</v>
      </c>
      <c r="C94" s="526">
        <v>5</v>
      </c>
      <c r="D94" s="526">
        <v>4</v>
      </c>
      <c r="E94" s="526" t="s">
        <v>5002</v>
      </c>
      <c r="F94" s="526" t="s">
        <v>5003</v>
      </c>
      <c r="G94" s="526" t="s">
        <v>1448</v>
      </c>
      <c r="H94" s="93" t="s">
        <v>4530</v>
      </c>
      <c r="I94" s="260">
        <v>5</v>
      </c>
      <c r="J94" s="526" t="s">
        <v>5004</v>
      </c>
      <c r="K94" s="526" t="s">
        <v>1430</v>
      </c>
      <c r="L94" s="526" t="s">
        <v>35</v>
      </c>
      <c r="M94" s="526" t="s">
        <v>5005</v>
      </c>
      <c r="N94" s="532">
        <v>40000</v>
      </c>
      <c r="O94" s="526" t="s">
        <v>1430</v>
      </c>
      <c r="P94" s="532">
        <f>N94</f>
        <v>40000</v>
      </c>
      <c r="Q94" s="526" t="s">
        <v>5006</v>
      </c>
      <c r="R94" s="526" t="s">
        <v>5007</v>
      </c>
    </row>
    <row r="95" spans="1:18" s="203" customFormat="1" ht="160.5" customHeight="1">
      <c r="A95" s="525"/>
      <c r="B95" s="527"/>
      <c r="C95" s="527"/>
      <c r="D95" s="527"/>
      <c r="E95" s="527"/>
      <c r="F95" s="527"/>
      <c r="G95" s="527"/>
      <c r="H95" s="260" t="s">
        <v>1496</v>
      </c>
      <c r="I95" s="260">
        <v>375</v>
      </c>
      <c r="J95" s="527"/>
      <c r="K95" s="527"/>
      <c r="L95" s="527"/>
      <c r="M95" s="527"/>
      <c r="N95" s="533"/>
      <c r="O95" s="527"/>
      <c r="P95" s="533"/>
      <c r="Q95" s="527"/>
      <c r="R95" s="527"/>
    </row>
    <row r="96" spans="1:18" s="203" customFormat="1" ht="60">
      <c r="A96" s="526">
        <v>31</v>
      </c>
      <c r="B96" s="526" t="s">
        <v>47</v>
      </c>
      <c r="C96" s="526">
        <v>1</v>
      </c>
      <c r="D96" s="526">
        <v>6</v>
      </c>
      <c r="E96" s="526" t="s">
        <v>5008</v>
      </c>
      <c r="F96" s="526" t="s">
        <v>5009</v>
      </c>
      <c r="G96" s="526" t="s">
        <v>5010</v>
      </c>
      <c r="H96" s="260" t="s">
        <v>1358</v>
      </c>
      <c r="I96" s="260">
        <v>1</v>
      </c>
      <c r="J96" s="528" t="s">
        <v>5011</v>
      </c>
      <c r="K96" s="528" t="s">
        <v>1430</v>
      </c>
      <c r="L96" s="528" t="s">
        <v>38</v>
      </c>
      <c r="M96" s="528" t="s">
        <v>1430</v>
      </c>
      <c r="N96" s="528">
        <v>34883.39</v>
      </c>
      <c r="O96" s="528" t="s">
        <v>1430</v>
      </c>
      <c r="P96" s="528">
        <f>N96</f>
        <v>34883.39</v>
      </c>
      <c r="Q96" s="528" t="s">
        <v>5012</v>
      </c>
      <c r="R96" s="528" t="s">
        <v>5013</v>
      </c>
    </row>
    <row r="97" spans="1:18" s="203" customFormat="1" ht="45">
      <c r="A97" s="531"/>
      <c r="B97" s="531"/>
      <c r="C97" s="531"/>
      <c r="D97" s="531"/>
      <c r="E97" s="531"/>
      <c r="F97" s="531"/>
      <c r="G97" s="531"/>
      <c r="H97" s="93" t="s">
        <v>4530</v>
      </c>
      <c r="I97" s="260">
        <v>10</v>
      </c>
      <c r="J97" s="528"/>
      <c r="K97" s="528"/>
      <c r="L97" s="528"/>
      <c r="M97" s="528"/>
      <c r="N97" s="528"/>
      <c r="O97" s="528"/>
      <c r="P97" s="528"/>
      <c r="Q97" s="528"/>
      <c r="R97" s="528"/>
    </row>
    <row r="98" spans="1:18" s="203" customFormat="1" ht="30">
      <c r="A98" s="531"/>
      <c r="B98" s="531"/>
      <c r="C98" s="531"/>
      <c r="D98" s="531"/>
      <c r="E98" s="531"/>
      <c r="F98" s="531"/>
      <c r="G98" s="531"/>
      <c r="H98" s="260" t="s">
        <v>1496</v>
      </c>
      <c r="I98" s="260">
        <v>280</v>
      </c>
      <c r="J98" s="528"/>
      <c r="K98" s="528"/>
      <c r="L98" s="528"/>
      <c r="M98" s="528"/>
      <c r="N98" s="528"/>
      <c r="O98" s="528"/>
      <c r="P98" s="528"/>
      <c r="Q98" s="528"/>
      <c r="R98" s="528"/>
    </row>
    <row r="99" spans="1:18" s="203" customFormat="1" ht="45">
      <c r="A99" s="531"/>
      <c r="B99" s="531"/>
      <c r="C99" s="531"/>
      <c r="D99" s="531"/>
      <c r="E99" s="531"/>
      <c r="F99" s="531"/>
      <c r="G99" s="531"/>
      <c r="H99" s="260" t="s">
        <v>5014</v>
      </c>
      <c r="I99" s="260">
        <v>2000</v>
      </c>
      <c r="J99" s="528"/>
      <c r="K99" s="528"/>
      <c r="L99" s="528"/>
      <c r="M99" s="528"/>
      <c r="N99" s="528"/>
      <c r="O99" s="528"/>
      <c r="P99" s="528"/>
      <c r="Q99" s="528"/>
      <c r="R99" s="528"/>
    </row>
    <row r="100" spans="1:18" s="203" customFormat="1">
      <c r="A100" s="527"/>
      <c r="B100" s="527"/>
      <c r="C100" s="527"/>
      <c r="D100" s="527"/>
      <c r="E100" s="527"/>
      <c r="F100" s="527"/>
      <c r="G100" s="527"/>
      <c r="H100" s="260" t="s">
        <v>1535</v>
      </c>
      <c r="I100" s="260">
        <v>30</v>
      </c>
      <c r="J100" s="528"/>
      <c r="K100" s="528"/>
      <c r="L100" s="528"/>
      <c r="M100" s="528"/>
      <c r="N100" s="528"/>
      <c r="O100" s="528"/>
      <c r="P100" s="528"/>
      <c r="Q100" s="528"/>
      <c r="R100" s="528"/>
    </row>
    <row r="101" spans="1:18" s="203" customFormat="1" ht="98.25" customHeight="1">
      <c r="A101" s="529">
        <v>32</v>
      </c>
      <c r="B101" s="526" t="s">
        <v>47</v>
      </c>
      <c r="C101" s="526">
        <v>3</v>
      </c>
      <c r="D101" s="526">
        <v>6</v>
      </c>
      <c r="E101" s="526" t="s">
        <v>4916</v>
      </c>
      <c r="F101" s="526" t="s">
        <v>5015</v>
      </c>
      <c r="G101" s="526" t="s">
        <v>5016</v>
      </c>
      <c r="H101" s="526" t="s">
        <v>4919</v>
      </c>
      <c r="I101" s="529">
        <v>10</v>
      </c>
      <c r="J101" s="526" t="s">
        <v>5017</v>
      </c>
      <c r="K101" s="526" t="s">
        <v>1430</v>
      </c>
      <c r="L101" s="529" t="s">
        <v>44</v>
      </c>
      <c r="M101" s="526" t="s">
        <v>1430</v>
      </c>
      <c r="N101" s="534">
        <v>67265</v>
      </c>
      <c r="O101" s="526" t="s">
        <v>1430</v>
      </c>
      <c r="P101" s="534">
        <f>N101</f>
        <v>67265</v>
      </c>
      <c r="Q101" s="526" t="s">
        <v>5018</v>
      </c>
      <c r="R101" s="526" t="s">
        <v>5019</v>
      </c>
    </row>
    <row r="102" spans="1:18" s="203" customFormat="1" ht="114.75" customHeight="1">
      <c r="A102" s="530"/>
      <c r="B102" s="527"/>
      <c r="C102" s="527"/>
      <c r="D102" s="527"/>
      <c r="E102" s="527"/>
      <c r="F102" s="527"/>
      <c r="G102" s="527"/>
      <c r="H102" s="527"/>
      <c r="I102" s="530"/>
      <c r="J102" s="527"/>
      <c r="K102" s="527"/>
      <c r="L102" s="530"/>
      <c r="M102" s="527"/>
      <c r="N102" s="535"/>
      <c r="O102" s="527"/>
      <c r="P102" s="535"/>
      <c r="Q102" s="527"/>
      <c r="R102" s="527"/>
    </row>
    <row r="103" spans="1:18" s="203" customFormat="1" ht="27.75" customHeight="1">
      <c r="A103" s="526">
        <v>33</v>
      </c>
      <c r="B103" s="526" t="s">
        <v>47</v>
      </c>
      <c r="C103" s="526">
        <v>1</v>
      </c>
      <c r="D103" s="526">
        <v>6</v>
      </c>
      <c r="E103" s="526" t="s">
        <v>5020</v>
      </c>
      <c r="F103" s="526" t="s">
        <v>5021</v>
      </c>
      <c r="G103" s="526" t="s">
        <v>5022</v>
      </c>
      <c r="H103" s="260" t="s">
        <v>4530</v>
      </c>
      <c r="I103" s="123">
        <v>2</v>
      </c>
      <c r="J103" s="528" t="s">
        <v>5023</v>
      </c>
      <c r="K103" s="528" t="s">
        <v>1430</v>
      </c>
      <c r="L103" s="538" t="s">
        <v>35</v>
      </c>
      <c r="M103" s="528" t="s">
        <v>1430</v>
      </c>
      <c r="N103" s="534">
        <v>42183.09</v>
      </c>
      <c r="O103" s="528" t="s">
        <v>1430</v>
      </c>
      <c r="P103" s="539">
        <v>42183.09</v>
      </c>
      <c r="Q103" s="528" t="s">
        <v>5024</v>
      </c>
      <c r="R103" s="528" t="s">
        <v>5025</v>
      </c>
    </row>
    <row r="104" spans="1:18" s="203" customFormat="1" ht="30">
      <c r="A104" s="531"/>
      <c r="B104" s="531"/>
      <c r="C104" s="531"/>
      <c r="D104" s="531"/>
      <c r="E104" s="531"/>
      <c r="F104" s="531"/>
      <c r="G104" s="531"/>
      <c r="H104" s="260" t="s">
        <v>1496</v>
      </c>
      <c r="I104" s="123">
        <v>60</v>
      </c>
      <c r="J104" s="528"/>
      <c r="K104" s="528"/>
      <c r="L104" s="538"/>
      <c r="M104" s="528"/>
      <c r="N104" s="537"/>
      <c r="O104" s="528"/>
      <c r="P104" s="539"/>
      <c r="Q104" s="528"/>
      <c r="R104" s="528"/>
    </row>
    <row r="105" spans="1:18" s="203" customFormat="1" ht="30">
      <c r="A105" s="531"/>
      <c r="B105" s="531"/>
      <c r="C105" s="531"/>
      <c r="D105" s="531"/>
      <c r="E105" s="531"/>
      <c r="F105" s="531"/>
      <c r="G105" s="531"/>
      <c r="H105" s="260" t="s">
        <v>351</v>
      </c>
      <c r="I105" s="123">
        <v>1</v>
      </c>
      <c r="J105" s="528"/>
      <c r="K105" s="528"/>
      <c r="L105" s="538"/>
      <c r="M105" s="528"/>
      <c r="N105" s="537"/>
      <c r="O105" s="528"/>
      <c r="P105" s="539"/>
      <c r="Q105" s="528"/>
      <c r="R105" s="528"/>
    </row>
    <row r="106" spans="1:18" s="203" customFormat="1" ht="45">
      <c r="A106" s="531"/>
      <c r="B106" s="531"/>
      <c r="C106" s="531"/>
      <c r="D106" s="531"/>
      <c r="E106" s="531"/>
      <c r="F106" s="531"/>
      <c r="G106" s="531"/>
      <c r="H106" s="260" t="s">
        <v>5026</v>
      </c>
      <c r="I106" s="123">
        <v>60</v>
      </c>
      <c r="J106" s="528"/>
      <c r="K106" s="528"/>
      <c r="L106" s="538"/>
      <c r="M106" s="528"/>
      <c r="N106" s="537"/>
      <c r="O106" s="528"/>
      <c r="P106" s="539"/>
      <c r="Q106" s="528"/>
      <c r="R106" s="528"/>
    </row>
    <row r="107" spans="1:18" s="203" customFormat="1" ht="45">
      <c r="A107" s="531"/>
      <c r="B107" s="531"/>
      <c r="C107" s="531"/>
      <c r="D107" s="531"/>
      <c r="E107" s="531"/>
      <c r="F107" s="531"/>
      <c r="G107" s="531"/>
      <c r="H107" s="260" t="s">
        <v>5027</v>
      </c>
      <c r="I107" s="123">
        <v>1</v>
      </c>
      <c r="J107" s="528"/>
      <c r="K107" s="528"/>
      <c r="L107" s="538"/>
      <c r="M107" s="528"/>
      <c r="N107" s="537"/>
      <c r="O107" s="528"/>
      <c r="P107" s="539"/>
      <c r="Q107" s="528"/>
      <c r="R107" s="528"/>
    </row>
    <row r="108" spans="1:18" s="203" customFormat="1" ht="45">
      <c r="A108" s="531"/>
      <c r="B108" s="531"/>
      <c r="C108" s="531"/>
      <c r="D108" s="531"/>
      <c r="E108" s="531"/>
      <c r="F108" s="531"/>
      <c r="G108" s="531"/>
      <c r="H108" s="260" t="s">
        <v>5028</v>
      </c>
      <c r="I108" s="123">
        <v>70</v>
      </c>
      <c r="J108" s="528"/>
      <c r="K108" s="528"/>
      <c r="L108" s="538"/>
      <c r="M108" s="528"/>
      <c r="N108" s="537"/>
      <c r="O108" s="528"/>
      <c r="P108" s="539"/>
      <c r="Q108" s="528"/>
      <c r="R108" s="528"/>
    </row>
    <row r="109" spans="1:18" s="203" customFormat="1" ht="30">
      <c r="A109" s="527"/>
      <c r="B109" s="527"/>
      <c r="C109" s="527"/>
      <c r="D109" s="527"/>
      <c r="E109" s="527"/>
      <c r="F109" s="527"/>
      <c r="G109" s="527"/>
      <c r="H109" s="260" t="s">
        <v>5029</v>
      </c>
      <c r="I109" s="123">
        <v>200</v>
      </c>
      <c r="J109" s="528"/>
      <c r="K109" s="528"/>
      <c r="L109" s="538"/>
      <c r="M109" s="528"/>
      <c r="N109" s="535"/>
      <c r="O109" s="528"/>
      <c r="P109" s="539"/>
      <c r="Q109" s="528"/>
      <c r="R109" s="528"/>
    </row>
    <row r="110" spans="1:18" s="203" customFormat="1" ht="58.5" customHeight="1">
      <c r="A110" s="526">
        <v>34</v>
      </c>
      <c r="B110" s="529" t="s">
        <v>47</v>
      </c>
      <c r="C110" s="526">
        <v>1</v>
      </c>
      <c r="D110" s="529">
        <v>6</v>
      </c>
      <c r="E110" s="526" t="s">
        <v>5030</v>
      </c>
      <c r="F110" s="526" t="s">
        <v>5031</v>
      </c>
      <c r="G110" s="526" t="s">
        <v>5032</v>
      </c>
      <c r="H110" s="260" t="s">
        <v>5027</v>
      </c>
      <c r="I110" s="123">
        <v>1</v>
      </c>
      <c r="J110" s="526" t="s">
        <v>5033</v>
      </c>
      <c r="K110" s="526" t="s">
        <v>1430</v>
      </c>
      <c r="L110" s="529" t="s">
        <v>35</v>
      </c>
      <c r="M110" s="526" t="s">
        <v>1430</v>
      </c>
      <c r="N110" s="534">
        <v>5460</v>
      </c>
      <c r="O110" s="526" t="s">
        <v>1430</v>
      </c>
      <c r="P110" s="534">
        <v>5460</v>
      </c>
      <c r="Q110" s="526" t="s">
        <v>4970</v>
      </c>
      <c r="R110" s="526" t="s">
        <v>5034</v>
      </c>
    </row>
    <row r="111" spans="1:18" s="203" customFormat="1" ht="58.5" customHeight="1">
      <c r="A111" s="531"/>
      <c r="B111" s="536"/>
      <c r="C111" s="531"/>
      <c r="D111" s="536"/>
      <c r="E111" s="531"/>
      <c r="F111" s="531"/>
      <c r="G111" s="531"/>
      <c r="H111" s="260" t="s">
        <v>5028</v>
      </c>
      <c r="I111" s="123">
        <v>50</v>
      </c>
      <c r="J111" s="531"/>
      <c r="K111" s="531"/>
      <c r="L111" s="536"/>
      <c r="M111" s="531"/>
      <c r="N111" s="537"/>
      <c r="O111" s="531"/>
      <c r="P111" s="537"/>
      <c r="Q111" s="531"/>
      <c r="R111" s="531"/>
    </row>
    <row r="112" spans="1:18" s="203" customFormat="1" ht="59.25" customHeight="1">
      <c r="A112" s="527"/>
      <c r="B112" s="530"/>
      <c r="C112" s="527"/>
      <c r="D112" s="530"/>
      <c r="E112" s="527"/>
      <c r="F112" s="527"/>
      <c r="G112" s="527"/>
      <c r="H112" s="260" t="s">
        <v>5029</v>
      </c>
      <c r="I112" s="123">
        <v>300</v>
      </c>
      <c r="J112" s="527"/>
      <c r="K112" s="527"/>
      <c r="L112" s="530"/>
      <c r="M112" s="527"/>
      <c r="N112" s="535"/>
      <c r="O112" s="527"/>
      <c r="P112" s="535"/>
      <c r="Q112" s="527"/>
      <c r="R112" s="527"/>
    </row>
    <row r="113" spans="1:18" s="203" customFormat="1" ht="108.75" customHeight="1">
      <c r="A113" s="526">
        <v>35</v>
      </c>
      <c r="B113" s="529" t="s">
        <v>1262</v>
      </c>
      <c r="C113" s="526">
        <v>1</v>
      </c>
      <c r="D113" s="529">
        <v>9</v>
      </c>
      <c r="E113" s="526" t="s">
        <v>5035</v>
      </c>
      <c r="F113" s="526" t="s">
        <v>5036</v>
      </c>
      <c r="G113" s="526" t="s">
        <v>5037</v>
      </c>
      <c r="H113" s="260" t="s">
        <v>5027</v>
      </c>
      <c r="I113" s="123">
        <v>1</v>
      </c>
      <c r="J113" s="526" t="s">
        <v>5038</v>
      </c>
      <c r="K113" s="526" t="s">
        <v>1430</v>
      </c>
      <c r="L113" s="529" t="s">
        <v>35</v>
      </c>
      <c r="M113" s="526" t="s">
        <v>1430</v>
      </c>
      <c r="N113" s="534">
        <v>19249.5</v>
      </c>
      <c r="O113" s="526" t="s">
        <v>1430</v>
      </c>
      <c r="P113" s="534">
        <v>19249.5</v>
      </c>
      <c r="Q113" s="526" t="s">
        <v>5039</v>
      </c>
      <c r="R113" s="526" t="s">
        <v>5013</v>
      </c>
    </row>
    <row r="114" spans="1:18" s="203" customFormat="1" ht="67.5" customHeight="1">
      <c r="A114" s="531"/>
      <c r="B114" s="536"/>
      <c r="C114" s="531"/>
      <c r="D114" s="536"/>
      <c r="E114" s="531"/>
      <c r="F114" s="531"/>
      <c r="G114" s="531"/>
      <c r="H114" s="260" t="s">
        <v>5028</v>
      </c>
      <c r="I114" s="123">
        <v>65</v>
      </c>
      <c r="J114" s="531"/>
      <c r="K114" s="531"/>
      <c r="L114" s="536"/>
      <c r="M114" s="531"/>
      <c r="N114" s="537"/>
      <c r="O114" s="531"/>
      <c r="P114" s="537"/>
      <c r="Q114" s="531"/>
      <c r="R114" s="531"/>
    </row>
    <row r="115" spans="1:18" s="203" customFormat="1" ht="51" customHeight="1">
      <c r="A115" s="531"/>
      <c r="B115" s="536"/>
      <c r="C115" s="531"/>
      <c r="D115" s="536"/>
      <c r="E115" s="531"/>
      <c r="F115" s="531"/>
      <c r="G115" s="531"/>
      <c r="H115" s="260" t="s">
        <v>5029</v>
      </c>
      <c r="I115" s="123">
        <v>120</v>
      </c>
      <c r="J115" s="531"/>
      <c r="K115" s="531"/>
      <c r="L115" s="536"/>
      <c r="M115" s="531"/>
      <c r="N115" s="537"/>
      <c r="O115" s="531"/>
      <c r="P115" s="537"/>
      <c r="Q115" s="531"/>
      <c r="R115" s="531"/>
    </row>
    <row r="116" spans="1:18" s="203" customFormat="1" ht="59.25" customHeight="1">
      <c r="A116" s="527"/>
      <c r="B116" s="530"/>
      <c r="C116" s="527"/>
      <c r="D116" s="530"/>
      <c r="E116" s="527"/>
      <c r="F116" s="527"/>
      <c r="G116" s="527"/>
      <c r="H116" s="260" t="s">
        <v>5014</v>
      </c>
      <c r="I116" s="123">
        <v>60</v>
      </c>
      <c r="J116" s="527"/>
      <c r="K116" s="527"/>
      <c r="L116" s="530"/>
      <c r="M116" s="527"/>
      <c r="N116" s="535"/>
      <c r="O116" s="527"/>
      <c r="P116" s="535"/>
      <c r="Q116" s="527"/>
      <c r="R116" s="527"/>
    </row>
    <row r="117" spans="1:18" s="203" customFormat="1" ht="70.5" customHeight="1">
      <c r="A117" s="529">
        <v>36</v>
      </c>
      <c r="B117" s="529" t="s">
        <v>53</v>
      </c>
      <c r="C117" s="529">
        <v>1</v>
      </c>
      <c r="D117" s="529">
        <v>9</v>
      </c>
      <c r="E117" s="528" t="s">
        <v>5040</v>
      </c>
      <c r="F117" s="526" t="s">
        <v>5041</v>
      </c>
      <c r="G117" s="526" t="s">
        <v>5042</v>
      </c>
      <c r="H117" s="260" t="s">
        <v>5029</v>
      </c>
      <c r="I117" s="123">
        <v>2000</v>
      </c>
      <c r="J117" s="526" t="s">
        <v>5043</v>
      </c>
      <c r="K117" s="529" t="s">
        <v>1430</v>
      </c>
      <c r="L117" s="529" t="s">
        <v>35</v>
      </c>
      <c r="M117" s="529" t="s">
        <v>1430</v>
      </c>
      <c r="N117" s="534">
        <v>46002</v>
      </c>
      <c r="O117" s="534" t="s">
        <v>1430</v>
      </c>
      <c r="P117" s="534">
        <v>46002</v>
      </c>
      <c r="Q117" s="526" t="s">
        <v>5044</v>
      </c>
      <c r="R117" s="526" t="s">
        <v>5045</v>
      </c>
    </row>
    <row r="118" spans="1:18" s="203" customFormat="1" ht="68.25" customHeight="1">
      <c r="A118" s="536"/>
      <c r="B118" s="536"/>
      <c r="C118" s="536"/>
      <c r="D118" s="536"/>
      <c r="E118" s="528"/>
      <c r="F118" s="531"/>
      <c r="G118" s="531"/>
      <c r="H118" s="540" t="s">
        <v>5046</v>
      </c>
      <c r="I118" s="529">
        <v>10</v>
      </c>
      <c r="J118" s="531"/>
      <c r="K118" s="536"/>
      <c r="L118" s="536"/>
      <c r="M118" s="536"/>
      <c r="N118" s="537"/>
      <c r="O118" s="537"/>
      <c r="P118" s="537"/>
      <c r="Q118" s="531"/>
      <c r="R118" s="531"/>
    </row>
    <row r="119" spans="1:18" s="203" customFormat="1" ht="78.75" customHeight="1">
      <c r="A119" s="536"/>
      <c r="B119" s="536"/>
      <c r="C119" s="536"/>
      <c r="D119" s="536"/>
      <c r="E119" s="528"/>
      <c r="F119" s="531"/>
      <c r="G119" s="531"/>
      <c r="H119" s="541"/>
      <c r="I119" s="536"/>
      <c r="J119" s="531"/>
      <c r="K119" s="536"/>
      <c r="L119" s="536"/>
      <c r="M119" s="536"/>
      <c r="N119" s="537"/>
      <c r="O119" s="537"/>
      <c r="P119" s="537"/>
      <c r="Q119" s="531"/>
      <c r="R119" s="531"/>
    </row>
    <row r="120" spans="1:18" s="203" customFormat="1" ht="60" customHeight="1">
      <c r="A120" s="530"/>
      <c r="B120" s="530"/>
      <c r="C120" s="530"/>
      <c r="D120" s="530"/>
      <c r="E120" s="528"/>
      <c r="F120" s="527"/>
      <c r="G120" s="527"/>
      <c r="H120" s="542"/>
      <c r="I120" s="530"/>
      <c r="J120" s="527"/>
      <c r="K120" s="530"/>
      <c r="L120" s="530"/>
      <c r="M120" s="530"/>
      <c r="N120" s="535"/>
      <c r="O120" s="535"/>
      <c r="P120" s="535"/>
      <c r="Q120" s="527"/>
      <c r="R120" s="527"/>
    </row>
    <row r="121" spans="1:18" s="203" customFormat="1" ht="129.75" customHeight="1">
      <c r="A121" s="526">
        <v>37</v>
      </c>
      <c r="B121" s="529" t="s">
        <v>50</v>
      </c>
      <c r="C121" s="529">
        <v>2.2999999999999998</v>
      </c>
      <c r="D121" s="529">
        <v>10</v>
      </c>
      <c r="E121" s="526" t="s">
        <v>5047</v>
      </c>
      <c r="F121" s="526" t="s">
        <v>5048</v>
      </c>
      <c r="G121" s="526" t="s">
        <v>5049</v>
      </c>
      <c r="H121" s="260" t="s">
        <v>1358</v>
      </c>
      <c r="I121" s="123">
        <v>1</v>
      </c>
      <c r="J121" s="526" t="s">
        <v>5050</v>
      </c>
      <c r="K121" s="529" t="s">
        <v>1430</v>
      </c>
      <c r="L121" s="529" t="s">
        <v>35</v>
      </c>
      <c r="M121" s="529" t="s">
        <v>1430</v>
      </c>
      <c r="N121" s="534">
        <v>19999.8</v>
      </c>
      <c r="O121" s="534" t="s">
        <v>1430</v>
      </c>
      <c r="P121" s="534">
        <v>19999.8</v>
      </c>
      <c r="Q121" s="526" t="s">
        <v>4927</v>
      </c>
      <c r="R121" s="528" t="s">
        <v>5051</v>
      </c>
    </row>
    <row r="122" spans="1:18" s="203" customFormat="1" ht="142.5" customHeight="1">
      <c r="A122" s="531"/>
      <c r="B122" s="536"/>
      <c r="C122" s="536"/>
      <c r="D122" s="536"/>
      <c r="E122" s="531"/>
      <c r="F122" s="531"/>
      <c r="G122" s="531"/>
      <c r="H122" s="260" t="s">
        <v>1535</v>
      </c>
      <c r="I122" s="123">
        <v>55</v>
      </c>
      <c r="J122" s="531"/>
      <c r="K122" s="536"/>
      <c r="L122" s="536"/>
      <c r="M122" s="536"/>
      <c r="N122" s="537"/>
      <c r="O122" s="537"/>
      <c r="P122" s="537"/>
      <c r="Q122" s="531"/>
      <c r="R122" s="528"/>
    </row>
    <row r="123" spans="1:18" s="203" customFormat="1" ht="138" customHeight="1">
      <c r="A123" s="527"/>
      <c r="B123" s="530"/>
      <c r="C123" s="530"/>
      <c r="D123" s="530"/>
      <c r="E123" s="527"/>
      <c r="F123" s="527"/>
      <c r="G123" s="527"/>
      <c r="H123" s="260" t="s">
        <v>5052</v>
      </c>
      <c r="I123" s="123">
        <v>80</v>
      </c>
      <c r="J123" s="527"/>
      <c r="K123" s="530"/>
      <c r="L123" s="530"/>
      <c r="M123" s="530"/>
      <c r="N123" s="535"/>
      <c r="O123" s="535"/>
      <c r="P123" s="535"/>
      <c r="Q123" s="527"/>
      <c r="R123" s="528"/>
    </row>
    <row r="124" spans="1:18" s="203" customFormat="1" ht="58.5" customHeight="1">
      <c r="A124" s="529">
        <v>38</v>
      </c>
      <c r="B124" s="529" t="s">
        <v>1262</v>
      </c>
      <c r="C124" s="529">
        <v>3</v>
      </c>
      <c r="D124" s="529">
        <v>10</v>
      </c>
      <c r="E124" s="526" t="s">
        <v>4986</v>
      </c>
      <c r="F124" s="526" t="s">
        <v>5053</v>
      </c>
      <c r="G124" s="526" t="s">
        <v>5049</v>
      </c>
      <c r="H124" s="526" t="s">
        <v>1358</v>
      </c>
      <c r="I124" s="529">
        <v>1</v>
      </c>
      <c r="J124" s="526" t="s">
        <v>5054</v>
      </c>
      <c r="K124" s="529" t="s">
        <v>1430</v>
      </c>
      <c r="L124" s="529" t="s">
        <v>38</v>
      </c>
      <c r="M124" s="529" t="s">
        <v>1430</v>
      </c>
      <c r="N124" s="534">
        <v>22400</v>
      </c>
      <c r="O124" s="529" t="s">
        <v>1430</v>
      </c>
      <c r="P124" s="534">
        <v>22400</v>
      </c>
      <c r="Q124" s="526" t="s">
        <v>4927</v>
      </c>
      <c r="R124" s="526" t="s">
        <v>5051</v>
      </c>
    </row>
    <row r="125" spans="1:18" s="203" customFormat="1" ht="64.5" customHeight="1">
      <c r="A125" s="536"/>
      <c r="B125" s="536"/>
      <c r="C125" s="536"/>
      <c r="D125" s="536"/>
      <c r="E125" s="531"/>
      <c r="F125" s="531"/>
      <c r="G125" s="531"/>
      <c r="H125" s="527"/>
      <c r="I125" s="530"/>
      <c r="J125" s="531"/>
      <c r="K125" s="536"/>
      <c r="L125" s="536"/>
      <c r="M125" s="536"/>
      <c r="N125" s="537"/>
      <c r="O125" s="536"/>
      <c r="P125" s="537"/>
      <c r="Q125" s="531"/>
      <c r="R125" s="531"/>
    </row>
    <row r="126" spans="1:18" s="203" customFormat="1" ht="59.25" customHeight="1">
      <c r="A126" s="536"/>
      <c r="B126" s="536"/>
      <c r="C126" s="536"/>
      <c r="D126" s="536"/>
      <c r="E126" s="531"/>
      <c r="F126" s="531"/>
      <c r="G126" s="531"/>
      <c r="H126" s="260" t="s">
        <v>1535</v>
      </c>
      <c r="I126" s="123">
        <v>40</v>
      </c>
      <c r="J126" s="531"/>
      <c r="K126" s="536"/>
      <c r="L126" s="536"/>
      <c r="M126" s="536"/>
      <c r="N126" s="537"/>
      <c r="O126" s="536"/>
      <c r="P126" s="537"/>
      <c r="Q126" s="531"/>
      <c r="R126" s="531"/>
    </row>
    <row r="127" spans="1:18" s="203" customFormat="1" ht="56.25" customHeight="1">
      <c r="A127" s="530"/>
      <c r="B127" s="530"/>
      <c r="C127" s="530"/>
      <c r="D127" s="530"/>
      <c r="E127" s="527"/>
      <c r="F127" s="527"/>
      <c r="G127" s="527"/>
      <c r="H127" s="260" t="s">
        <v>5014</v>
      </c>
      <c r="I127" s="123">
        <v>3350</v>
      </c>
      <c r="J127" s="527"/>
      <c r="K127" s="530"/>
      <c r="L127" s="530"/>
      <c r="M127" s="530"/>
      <c r="N127" s="535"/>
      <c r="O127" s="530"/>
      <c r="P127" s="535"/>
      <c r="Q127" s="527"/>
      <c r="R127" s="527"/>
    </row>
    <row r="128" spans="1:18" s="203" customFormat="1" ht="109.5" customHeight="1">
      <c r="A128" s="529">
        <v>39</v>
      </c>
      <c r="B128" s="529" t="s">
        <v>1262</v>
      </c>
      <c r="C128" s="529">
        <v>2</v>
      </c>
      <c r="D128" s="529">
        <v>10</v>
      </c>
      <c r="E128" s="526" t="s">
        <v>5055</v>
      </c>
      <c r="F128" s="526" t="s">
        <v>5056</v>
      </c>
      <c r="G128" s="526" t="s">
        <v>5057</v>
      </c>
      <c r="H128" s="526" t="s">
        <v>1358</v>
      </c>
      <c r="I128" s="529">
        <v>1</v>
      </c>
      <c r="J128" s="526" t="s">
        <v>5058</v>
      </c>
      <c r="K128" s="529" t="s">
        <v>1430</v>
      </c>
      <c r="L128" s="529" t="s">
        <v>35</v>
      </c>
      <c r="M128" s="529" t="s">
        <v>1430</v>
      </c>
      <c r="N128" s="534">
        <v>6239.92</v>
      </c>
      <c r="O128" s="529" t="s">
        <v>1430</v>
      </c>
      <c r="P128" s="534">
        <v>6239.92</v>
      </c>
      <c r="Q128" s="526" t="s">
        <v>5059</v>
      </c>
      <c r="R128" s="528" t="s">
        <v>5060</v>
      </c>
    </row>
    <row r="129" spans="1:18" s="203" customFormat="1" ht="93.75" customHeight="1">
      <c r="A129" s="536"/>
      <c r="B129" s="536"/>
      <c r="C129" s="536"/>
      <c r="D129" s="536"/>
      <c r="E129" s="531"/>
      <c r="F129" s="531"/>
      <c r="G129" s="531"/>
      <c r="H129" s="527"/>
      <c r="I129" s="530"/>
      <c r="J129" s="531"/>
      <c r="K129" s="536"/>
      <c r="L129" s="536"/>
      <c r="M129" s="536"/>
      <c r="N129" s="537"/>
      <c r="O129" s="536"/>
      <c r="P129" s="537"/>
      <c r="Q129" s="531"/>
      <c r="R129" s="528"/>
    </row>
    <row r="130" spans="1:18" s="203" customFormat="1" ht="99.75" customHeight="1">
      <c r="A130" s="536"/>
      <c r="B130" s="530"/>
      <c r="C130" s="530"/>
      <c r="D130" s="530"/>
      <c r="E130" s="527"/>
      <c r="F130" s="527"/>
      <c r="G130" s="527"/>
      <c r="H130" s="260" t="s">
        <v>1535</v>
      </c>
      <c r="I130" s="123">
        <v>1</v>
      </c>
      <c r="J130" s="527"/>
      <c r="K130" s="530"/>
      <c r="L130" s="530"/>
      <c r="M130" s="530"/>
      <c r="N130" s="535"/>
      <c r="O130" s="530"/>
      <c r="P130" s="535"/>
      <c r="Q130" s="527"/>
      <c r="R130" s="528"/>
    </row>
    <row r="131" spans="1:18" s="203" customFormat="1" ht="53.25" customHeight="1">
      <c r="A131" s="529">
        <v>40</v>
      </c>
      <c r="B131" s="529" t="s">
        <v>1262</v>
      </c>
      <c r="C131" s="529">
        <v>3</v>
      </c>
      <c r="D131" s="529">
        <v>10</v>
      </c>
      <c r="E131" s="526" t="s">
        <v>5061</v>
      </c>
      <c r="F131" s="526" t="s">
        <v>5062</v>
      </c>
      <c r="G131" s="529" t="s">
        <v>5049</v>
      </c>
      <c r="H131" s="526" t="s">
        <v>1358</v>
      </c>
      <c r="I131" s="529">
        <v>1</v>
      </c>
      <c r="J131" s="526" t="s">
        <v>5063</v>
      </c>
      <c r="K131" s="529" t="s">
        <v>1430</v>
      </c>
      <c r="L131" s="529" t="s">
        <v>42</v>
      </c>
      <c r="M131" s="529" t="s">
        <v>1430</v>
      </c>
      <c r="N131" s="534">
        <v>20913.400000000001</v>
      </c>
      <c r="O131" s="529" t="s">
        <v>1430</v>
      </c>
      <c r="P131" s="534">
        <v>20913.400000000001</v>
      </c>
      <c r="Q131" s="526" t="s">
        <v>4927</v>
      </c>
      <c r="R131" s="526" t="s">
        <v>5051</v>
      </c>
    </row>
    <row r="132" spans="1:18" s="203" customFormat="1" ht="87" customHeight="1">
      <c r="A132" s="536"/>
      <c r="B132" s="536"/>
      <c r="C132" s="536"/>
      <c r="D132" s="536"/>
      <c r="E132" s="531"/>
      <c r="F132" s="531"/>
      <c r="G132" s="536"/>
      <c r="H132" s="527"/>
      <c r="I132" s="530"/>
      <c r="J132" s="531"/>
      <c r="K132" s="536"/>
      <c r="L132" s="536"/>
      <c r="M132" s="536"/>
      <c r="N132" s="537"/>
      <c r="O132" s="536"/>
      <c r="P132" s="537"/>
      <c r="Q132" s="531"/>
      <c r="R132" s="531"/>
    </row>
    <row r="133" spans="1:18" s="203" customFormat="1" ht="77.25" customHeight="1">
      <c r="A133" s="536"/>
      <c r="B133" s="536"/>
      <c r="C133" s="536"/>
      <c r="D133" s="536"/>
      <c r="E133" s="531"/>
      <c r="F133" s="531"/>
      <c r="G133" s="536"/>
      <c r="H133" s="260" t="s">
        <v>1535</v>
      </c>
      <c r="I133" s="123">
        <v>50</v>
      </c>
      <c r="J133" s="531"/>
      <c r="K133" s="536"/>
      <c r="L133" s="536"/>
      <c r="M133" s="536"/>
      <c r="N133" s="537"/>
      <c r="O133" s="536"/>
      <c r="P133" s="537"/>
      <c r="Q133" s="531"/>
      <c r="R133" s="531"/>
    </row>
    <row r="134" spans="1:18" s="203" customFormat="1" ht="94.5" customHeight="1">
      <c r="A134" s="530"/>
      <c r="B134" s="530"/>
      <c r="C134" s="530"/>
      <c r="D134" s="530"/>
      <c r="E134" s="527"/>
      <c r="F134" s="527"/>
      <c r="G134" s="530"/>
      <c r="H134" s="260" t="s">
        <v>5014</v>
      </c>
      <c r="I134" s="123">
        <v>3200</v>
      </c>
      <c r="J134" s="527"/>
      <c r="K134" s="530"/>
      <c r="L134" s="530"/>
      <c r="M134" s="530"/>
      <c r="N134" s="535"/>
      <c r="O134" s="530"/>
      <c r="P134" s="535"/>
      <c r="Q134" s="527"/>
      <c r="R134" s="527"/>
    </row>
    <row r="135" spans="1:18" s="203" customFormat="1" ht="58.5" customHeight="1">
      <c r="A135" s="529">
        <v>41</v>
      </c>
      <c r="B135" s="529" t="s">
        <v>47</v>
      </c>
      <c r="C135" s="529">
        <v>2</v>
      </c>
      <c r="D135" s="529">
        <v>12</v>
      </c>
      <c r="E135" s="526" t="s">
        <v>5064</v>
      </c>
      <c r="F135" s="526" t="s">
        <v>5065</v>
      </c>
      <c r="G135" s="529" t="s">
        <v>4961</v>
      </c>
      <c r="H135" s="526" t="s">
        <v>5066</v>
      </c>
      <c r="I135" s="529">
        <v>1</v>
      </c>
      <c r="J135" s="526" t="s">
        <v>5067</v>
      </c>
      <c r="K135" s="529" t="s">
        <v>1430</v>
      </c>
      <c r="L135" s="529" t="s">
        <v>42</v>
      </c>
      <c r="M135" s="529" t="s">
        <v>1430</v>
      </c>
      <c r="N135" s="534">
        <v>19080</v>
      </c>
      <c r="O135" s="529" t="s">
        <v>1430</v>
      </c>
      <c r="P135" s="534">
        <v>19080</v>
      </c>
      <c r="Q135" s="526" t="s">
        <v>5012</v>
      </c>
      <c r="R135" s="526" t="s">
        <v>5013</v>
      </c>
    </row>
    <row r="136" spans="1:18" s="203" customFormat="1" ht="61.5" customHeight="1">
      <c r="A136" s="536"/>
      <c r="B136" s="536"/>
      <c r="C136" s="536"/>
      <c r="D136" s="536"/>
      <c r="E136" s="531"/>
      <c r="F136" s="531"/>
      <c r="G136" s="536"/>
      <c r="H136" s="527"/>
      <c r="I136" s="530"/>
      <c r="J136" s="531"/>
      <c r="K136" s="536"/>
      <c r="L136" s="536"/>
      <c r="M136" s="536"/>
      <c r="N136" s="537"/>
      <c r="O136" s="536"/>
      <c r="P136" s="537"/>
      <c r="Q136" s="531"/>
      <c r="R136" s="531"/>
    </row>
    <row r="137" spans="1:18" s="203" customFormat="1" ht="60" customHeight="1">
      <c r="A137" s="536"/>
      <c r="B137" s="536"/>
      <c r="C137" s="536"/>
      <c r="D137" s="536"/>
      <c r="E137" s="531"/>
      <c r="F137" s="531"/>
      <c r="G137" s="536"/>
      <c r="H137" s="260" t="s">
        <v>5068</v>
      </c>
      <c r="I137" s="123">
        <v>220</v>
      </c>
      <c r="J137" s="531"/>
      <c r="K137" s="536"/>
      <c r="L137" s="536"/>
      <c r="M137" s="536"/>
      <c r="N137" s="537"/>
      <c r="O137" s="536"/>
      <c r="P137" s="537"/>
      <c r="Q137" s="531"/>
      <c r="R137" s="531"/>
    </row>
    <row r="138" spans="1:18" s="203" customFormat="1" ht="48" customHeight="1">
      <c r="A138" s="530"/>
      <c r="B138" s="530"/>
      <c r="C138" s="530"/>
      <c r="D138" s="530"/>
      <c r="E138" s="527"/>
      <c r="F138" s="527"/>
      <c r="G138" s="530"/>
      <c r="H138" s="260" t="s">
        <v>4963</v>
      </c>
      <c r="I138" s="123">
        <v>80</v>
      </c>
      <c r="J138" s="527"/>
      <c r="K138" s="530"/>
      <c r="L138" s="530"/>
      <c r="M138" s="530"/>
      <c r="N138" s="535"/>
      <c r="O138" s="530"/>
      <c r="P138" s="535"/>
      <c r="Q138" s="527"/>
      <c r="R138" s="527"/>
    </row>
    <row r="139" spans="1:18" s="203" customFormat="1" ht="55.5" customHeight="1">
      <c r="A139" s="529">
        <v>42</v>
      </c>
      <c r="B139" s="529" t="s">
        <v>1250</v>
      </c>
      <c r="C139" s="529">
        <v>1</v>
      </c>
      <c r="D139" s="529">
        <v>13</v>
      </c>
      <c r="E139" s="526" t="s">
        <v>5069</v>
      </c>
      <c r="F139" s="526" t="s">
        <v>5070</v>
      </c>
      <c r="G139" s="526" t="s">
        <v>5071</v>
      </c>
      <c r="H139" s="526" t="s">
        <v>5027</v>
      </c>
      <c r="I139" s="529">
        <v>1</v>
      </c>
      <c r="J139" s="526" t="s">
        <v>5072</v>
      </c>
      <c r="K139" s="529" t="s">
        <v>1430</v>
      </c>
      <c r="L139" s="529" t="s">
        <v>38</v>
      </c>
      <c r="M139" s="529" t="s">
        <v>1430</v>
      </c>
      <c r="N139" s="534">
        <v>19176</v>
      </c>
      <c r="O139" s="529"/>
      <c r="P139" s="534">
        <v>19176</v>
      </c>
      <c r="Q139" s="526" t="s">
        <v>5073</v>
      </c>
      <c r="R139" s="526" t="s">
        <v>5074</v>
      </c>
    </row>
    <row r="140" spans="1:18" s="203" customFormat="1" ht="66" customHeight="1">
      <c r="A140" s="536"/>
      <c r="B140" s="536"/>
      <c r="C140" s="536"/>
      <c r="D140" s="536"/>
      <c r="E140" s="531"/>
      <c r="F140" s="531"/>
      <c r="G140" s="531"/>
      <c r="H140" s="527"/>
      <c r="I140" s="530"/>
      <c r="J140" s="531"/>
      <c r="K140" s="536"/>
      <c r="L140" s="536"/>
      <c r="M140" s="536"/>
      <c r="N140" s="537"/>
      <c r="O140" s="536"/>
      <c r="P140" s="537"/>
      <c r="Q140" s="531"/>
      <c r="R140" s="531"/>
    </row>
    <row r="141" spans="1:18" s="203" customFormat="1" ht="69.75" customHeight="1">
      <c r="A141" s="536"/>
      <c r="B141" s="536"/>
      <c r="C141" s="536"/>
      <c r="D141" s="536"/>
      <c r="E141" s="531"/>
      <c r="F141" s="531"/>
      <c r="G141" s="531"/>
      <c r="H141" s="260" t="s">
        <v>5028</v>
      </c>
      <c r="I141" s="123">
        <v>60</v>
      </c>
      <c r="J141" s="531"/>
      <c r="K141" s="536"/>
      <c r="L141" s="536"/>
      <c r="M141" s="536"/>
      <c r="N141" s="537"/>
      <c r="O141" s="536"/>
      <c r="P141" s="537"/>
      <c r="Q141" s="531"/>
      <c r="R141" s="531"/>
    </row>
    <row r="142" spans="1:18" s="203" customFormat="1" ht="51" customHeight="1">
      <c r="A142" s="536"/>
      <c r="B142" s="536"/>
      <c r="C142" s="536"/>
      <c r="D142" s="536"/>
      <c r="E142" s="531"/>
      <c r="F142" s="531"/>
      <c r="G142" s="531"/>
      <c r="H142" s="260" t="s">
        <v>5029</v>
      </c>
      <c r="I142" s="123">
        <v>1000</v>
      </c>
      <c r="J142" s="531"/>
      <c r="K142" s="536"/>
      <c r="L142" s="536"/>
      <c r="M142" s="536"/>
      <c r="N142" s="537"/>
      <c r="O142" s="536"/>
      <c r="P142" s="537"/>
      <c r="Q142" s="531"/>
      <c r="R142" s="531"/>
    </row>
    <row r="143" spans="1:18" s="203" customFormat="1" ht="58.5" customHeight="1">
      <c r="A143" s="530"/>
      <c r="B143" s="530"/>
      <c r="C143" s="530"/>
      <c r="D143" s="530"/>
      <c r="E143" s="527"/>
      <c r="F143" s="527"/>
      <c r="G143" s="527"/>
      <c r="H143" s="260" t="s">
        <v>5075</v>
      </c>
      <c r="I143" s="123">
        <v>1</v>
      </c>
      <c r="J143" s="527"/>
      <c r="K143" s="530"/>
      <c r="L143" s="530"/>
      <c r="M143" s="530"/>
      <c r="N143" s="535"/>
      <c r="O143" s="530"/>
      <c r="P143" s="535"/>
      <c r="Q143" s="527"/>
      <c r="R143" s="527"/>
    </row>
    <row r="144" spans="1:18" s="203" customFormat="1" ht="116.25" customHeight="1">
      <c r="A144" s="529">
        <v>43</v>
      </c>
      <c r="B144" s="529" t="s">
        <v>47</v>
      </c>
      <c r="C144" s="529">
        <v>1</v>
      </c>
      <c r="D144" s="529">
        <v>13</v>
      </c>
      <c r="E144" s="526" t="s">
        <v>5076</v>
      </c>
      <c r="F144" s="526" t="s">
        <v>5077</v>
      </c>
      <c r="G144" s="526" t="s">
        <v>5078</v>
      </c>
      <c r="H144" s="526" t="s">
        <v>4530</v>
      </c>
      <c r="I144" s="529">
        <v>6</v>
      </c>
      <c r="J144" s="526" t="s">
        <v>5079</v>
      </c>
      <c r="K144" s="529" t="s">
        <v>1430</v>
      </c>
      <c r="L144" s="529" t="s">
        <v>35</v>
      </c>
      <c r="M144" s="529" t="s">
        <v>1430</v>
      </c>
      <c r="N144" s="534">
        <v>17593.5</v>
      </c>
      <c r="O144" s="529" t="s">
        <v>1430</v>
      </c>
      <c r="P144" s="534">
        <v>17593.5</v>
      </c>
      <c r="Q144" s="526" t="s">
        <v>5080</v>
      </c>
      <c r="R144" s="528" t="s">
        <v>5081</v>
      </c>
    </row>
    <row r="145" spans="1:18" s="203" customFormat="1" ht="136.5" customHeight="1">
      <c r="A145" s="536"/>
      <c r="B145" s="536"/>
      <c r="C145" s="536"/>
      <c r="D145" s="536"/>
      <c r="E145" s="531"/>
      <c r="F145" s="531"/>
      <c r="G145" s="531"/>
      <c r="H145" s="527"/>
      <c r="I145" s="530"/>
      <c r="J145" s="531"/>
      <c r="K145" s="536"/>
      <c r="L145" s="536"/>
      <c r="M145" s="536"/>
      <c r="N145" s="537"/>
      <c r="O145" s="536"/>
      <c r="P145" s="537"/>
      <c r="Q145" s="531"/>
      <c r="R145" s="528"/>
    </row>
    <row r="146" spans="1:18" s="203" customFormat="1" ht="167.25" customHeight="1">
      <c r="A146" s="530"/>
      <c r="B146" s="530"/>
      <c r="C146" s="530"/>
      <c r="D146" s="530"/>
      <c r="E146" s="527"/>
      <c r="F146" s="527"/>
      <c r="G146" s="527"/>
      <c r="H146" s="260" t="s">
        <v>5082</v>
      </c>
      <c r="I146" s="123">
        <v>180</v>
      </c>
      <c r="J146" s="527"/>
      <c r="K146" s="530"/>
      <c r="L146" s="530"/>
      <c r="M146" s="530"/>
      <c r="N146" s="535"/>
      <c r="O146" s="530"/>
      <c r="P146" s="535"/>
      <c r="Q146" s="527"/>
      <c r="R146" s="528"/>
    </row>
    <row r="147" spans="1:18" s="203" customFormat="1" ht="119.25" customHeight="1">
      <c r="A147" s="529">
        <v>44</v>
      </c>
      <c r="B147" s="529" t="s">
        <v>1262</v>
      </c>
      <c r="C147" s="529">
        <v>1.3</v>
      </c>
      <c r="D147" s="529">
        <v>13</v>
      </c>
      <c r="E147" s="526" t="s">
        <v>5083</v>
      </c>
      <c r="F147" s="526" t="s">
        <v>5084</v>
      </c>
      <c r="G147" s="526" t="s">
        <v>5049</v>
      </c>
      <c r="H147" s="526" t="s">
        <v>1358</v>
      </c>
      <c r="I147" s="529">
        <v>1</v>
      </c>
      <c r="J147" s="526" t="s">
        <v>5085</v>
      </c>
      <c r="K147" s="529" t="s">
        <v>1430</v>
      </c>
      <c r="L147" s="529" t="s">
        <v>42</v>
      </c>
      <c r="M147" s="529" t="s">
        <v>1430</v>
      </c>
      <c r="N147" s="534">
        <v>27737.82</v>
      </c>
      <c r="O147" s="529" t="s">
        <v>1430</v>
      </c>
      <c r="P147" s="534">
        <v>27737.82</v>
      </c>
      <c r="Q147" s="526" t="s">
        <v>5086</v>
      </c>
      <c r="R147" s="528" t="s">
        <v>5087</v>
      </c>
    </row>
    <row r="148" spans="1:18" s="203" customFormat="1" ht="111.75" customHeight="1">
      <c r="A148" s="536"/>
      <c r="B148" s="536"/>
      <c r="C148" s="536"/>
      <c r="D148" s="536"/>
      <c r="E148" s="531"/>
      <c r="F148" s="531"/>
      <c r="G148" s="531"/>
      <c r="H148" s="527"/>
      <c r="I148" s="530"/>
      <c r="J148" s="531"/>
      <c r="K148" s="536"/>
      <c r="L148" s="536"/>
      <c r="M148" s="536"/>
      <c r="N148" s="537"/>
      <c r="O148" s="536"/>
      <c r="P148" s="537"/>
      <c r="Q148" s="531"/>
      <c r="R148" s="528"/>
    </row>
    <row r="149" spans="1:18" s="203" customFormat="1" ht="126" customHeight="1">
      <c r="A149" s="530"/>
      <c r="B149" s="530"/>
      <c r="C149" s="530"/>
      <c r="D149" s="530"/>
      <c r="E149" s="527"/>
      <c r="F149" s="527"/>
      <c r="G149" s="527"/>
      <c r="H149" s="260" t="s">
        <v>1535</v>
      </c>
      <c r="I149" s="123">
        <v>45</v>
      </c>
      <c r="J149" s="527"/>
      <c r="K149" s="530"/>
      <c r="L149" s="530"/>
      <c r="M149" s="530"/>
      <c r="N149" s="535"/>
      <c r="O149" s="530"/>
      <c r="P149" s="535"/>
      <c r="Q149" s="527"/>
      <c r="R149" s="528"/>
    </row>
    <row r="150" spans="1:18" s="203" customFormat="1" ht="57" customHeight="1">
      <c r="A150" s="526">
        <v>45</v>
      </c>
      <c r="B150" s="529" t="s">
        <v>1250</v>
      </c>
      <c r="C150" s="529">
        <v>1</v>
      </c>
      <c r="D150" s="529">
        <v>13</v>
      </c>
      <c r="E150" s="526" t="s">
        <v>5088</v>
      </c>
      <c r="F150" s="526" t="s">
        <v>5089</v>
      </c>
      <c r="G150" s="526" t="s">
        <v>5057</v>
      </c>
      <c r="H150" s="526" t="s">
        <v>1358</v>
      </c>
      <c r="I150" s="529">
        <v>1</v>
      </c>
      <c r="J150" s="526" t="s">
        <v>5090</v>
      </c>
      <c r="K150" s="529" t="s">
        <v>1430</v>
      </c>
      <c r="L150" s="529" t="s">
        <v>42</v>
      </c>
      <c r="M150" s="529" t="s">
        <v>1430</v>
      </c>
      <c r="N150" s="534">
        <v>14264.25</v>
      </c>
      <c r="O150" s="529" t="s">
        <v>1430</v>
      </c>
      <c r="P150" s="534">
        <v>14264.25</v>
      </c>
      <c r="Q150" s="526" t="s">
        <v>5091</v>
      </c>
      <c r="R150" s="526" t="s">
        <v>5092</v>
      </c>
    </row>
    <row r="151" spans="1:18" s="203" customFormat="1" ht="60" customHeight="1">
      <c r="A151" s="531"/>
      <c r="B151" s="536"/>
      <c r="C151" s="536"/>
      <c r="D151" s="536"/>
      <c r="E151" s="531"/>
      <c r="F151" s="531"/>
      <c r="G151" s="531"/>
      <c r="H151" s="527"/>
      <c r="I151" s="530"/>
      <c r="J151" s="531"/>
      <c r="K151" s="536"/>
      <c r="L151" s="536"/>
      <c r="M151" s="536"/>
      <c r="N151" s="537"/>
      <c r="O151" s="536"/>
      <c r="P151" s="537"/>
      <c r="Q151" s="531"/>
      <c r="R151" s="531"/>
    </row>
    <row r="152" spans="1:18" s="203" customFormat="1" ht="75" customHeight="1">
      <c r="A152" s="531"/>
      <c r="B152" s="536"/>
      <c r="C152" s="536"/>
      <c r="D152" s="536"/>
      <c r="E152" s="531"/>
      <c r="F152" s="531"/>
      <c r="G152" s="531"/>
      <c r="H152" s="260" t="s">
        <v>1535</v>
      </c>
      <c r="I152" s="123">
        <v>12</v>
      </c>
      <c r="J152" s="531"/>
      <c r="K152" s="536"/>
      <c r="L152" s="536"/>
      <c r="M152" s="536"/>
      <c r="N152" s="537"/>
      <c r="O152" s="536"/>
      <c r="P152" s="537"/>
      <c r="Q152" s="531"/>
      <c r="R152" s="531"/>
    </row>
    <row r="153" spans="1:18" s="203" customFormat="1" ht="45">
      <c r="A153" s="527"/>
      <c r="B153" s="530"/>
      <c r="C153" s="530"/>
      <c r="D153" s="530"/>
      <c r="E153" s="527"/>
      <c r="F153" s="527"/>
      <c r="G153" s="527"/>
      <c r="H153" s="260" t="s">
        <v>5014</v>
      </c>
      <c r="I153" s="123">
        <v>12800</v>
      </c>
      <c r="J153" s="527"/>
      <c r="K153" s="530"/>
      <c r="L153" s="530"/>
      <c r="M153" s="530"/>
      <c r="N153" s="535"/>
      <c r="O153" s="530"/>
      <c r="P153" s="535"/>
      <c r="Q153" s="527"/>
      <c r="R153" s="527"/>
    </row>
    <row r="157" spans="1:18">
      <c r="K157" s="543" t="s">
        <v>938</v>
      </c>
      <c r="L157" s="543"/>
      <c r="M157" s="543"/>
      <c r="N157" s="543"/>
      <c r="O157" s="543" t="s">
        <v>939</v>
      </c>
      <c r="P157" s="543"/>
      <c r="Q157" s="543"/>
      <c r="R157" s="543"/>
    </row>
    <row r="158" spans="1:18">
      <c r="K158" s="543">
        <v>2016</v>
      </c>
      <c r="L158" s="543"/>
      <c r="M158" s="543">
        <v>2017</v>
      </c>
      <c r="N158" s="543"/>
      <c r="O158" s="543">
        <v>2016</v>
      </c>
      <c r="P158" s="543"/>
      <c r="Q158" s="543">
        <v>2017</v>
      </c>
      <c r="R158" s="543"/>
    </row>
    <row r="159" spans="1:18">
      <c r="K159" s="147" t="s">
        <v>940</v>
      </c>
      <c r="L159" s="147" t="s">
        <v>941</v>
      </c>
      <c r="M159" s="147" t="s">
        <v>942</v>
      </c>
      <c r="N159" s="147" t="s">
        <v>941</v>
      </c>
      <c r="O159" s="147" t="s">
        <v>942</v>
      </c>
      <c r="P159" s="147" t="s">
        <v>941</v>
      </c>
      <c r="Q159" s="147" t="s">
        <v>940</v>
      </c>
      <c r="R159" s="147" t="s">
        <v>941</v>
      </c>
    </row>
    <row r="160" spans="1:18">
      <c r="K160" s="108">
        <v>6</v>
      </c>
      <c r="L160" s="111">
        <v>273400</v>
      </c>
      <c r="M160" s="108">
        <v>9</v>
      </c>
      <c r="N160" s="111">
        <v>313600</v>
      </c>
      <c r="O160" s="108">
        <v>14</v>
      </c>
      <c r="P160" s="111">
        <v>377700.55</v>
      </c>
      <c r="Q160" s="108">
        <v>16</v>
      </c>
      <c r="R160" s="111">
        <v>422447.67</v>
      </c>
    </row>
  </sheetData>
  <mergeCells count="754">
    <mergeCell ref="F150:F153"/>
    <mergeCell ref="G150:G153"/>
    <mergeCell ref="H150:H151"/>
    <mergeCell ref="I150:I151"/>
    <mergeCell ref="J150:J153"/>
    <mergeCell ref="K150:K153"/>
    <mergeCell ref="K157:N157"/>
    <mergeCell ref="O157:R157"/>
    <mergeCell ref="K158:L158"/>
    <mergeCell ref="M158:N158"/>
    <mergeCell ref="O158:P158"/>
    <mergeCell ref="Q158:R158"/>
    <mergeCell ref="L150:L153"/>
    <mergeCell ref="M150:M153"/>
    <mergeCell ref="N150:N153"/>
    <mergeCell ref="O150:O153"/>
    <mergeCell ref="P150:P153"/>
    <mergeCell ref="Q150:Q153"/>
    <mergeCell ref="O147:O149"/>
    <mergeCell ref="P147:P149"/>
    <mergeCell ref="Q147:Q149"/>
    <mergeCell ref="R147:R149"/>
    <mergeCell ref="A150:A153"/>
    <mergeCell ref="B150:B153"/>
    <mergeCell ref="C150:C153"/>
    <mergeCell ref="D150:D153"/>
    <mergeCell ref="E150:E153"/>
    <mergeCell ref="I147:I148"/>
    <mergeCell ref="J147:J149"/>
    <mergeCell ref="K147:K149"/>
    <mergeCell ref="L147:L149"/>
    <mergeCell ref="M147:M149"/>
    <mergeCell ref="N147:N149"/>
    <mergeCell ref="A147:A149"/>
    <mergeCell ref="B147:B149"/>
    <mergeCell ref="C147:C149"/>
    <mergeCell ref="D147:D149"/>
    <mergeCell ref="E147:E149"/>
    <mergeCell ref="F147:F149"/>
    <mergeCell ref="G147:G149"/>
    <mergeCell ref="H147:H148"/>
    <mergeCell ref="R150:R153"/>
    <mergeCell ref="R139:R143"/>
    <mergeCell ref="A144:A146"/>
    <mergeCell ref="B144:B146"/>
    <mergeCell ref="C144:C146"/>
    <mergeCell ref="D144:D146"/>
    <mergeCell ref="E144:E146"/>
    <mergeCell ref="I139:I140"/>
    <mergeCell ref="J139:J143"/>
    <mergeCell ref="K139:K143"/>
    <mergeCell ref="L139:L143"/>
    <mergeCell ref="M139:M143"/>
    <mergeCell ref="N139:N143"/>
    <mergeCell ref="R144:R146"/>
    <mergeCell ref="L144:L146"/>
    <mergeCell ref="M144:M146"/>
    <mergeCell ref="N144:N146"/>
    <mergeCell ref="O144:O146"/>
    <mergeCell ref="P144:P146"/>
    <mergeCell ref="Q144:Q146"/>
    <mergeCell ref="F144:F146"/>
    <mergeCell ref="G144:G146"/>
    <mergeCell ref="H144:H145"/>
    <mergeCell ref="I144:I145"/>
    <mergeCell ref="J144:J146"/>
    <mergeCell ref="K144:K146"/>
    <mergeCell ref="O139:O143"/>
    <mergeCell ref="P139:P143"/>
    <mergeCell ref="Q139:Q143"/>
    <mergeCell ref="M135:M138"/>
    <mergeCell ref="N135:N138"/>
    <mergeCell ref="O135:O138"/>
    <mergeCell ref="P135:P138"/>
    <mergeCell ref="Q135:Q138"/>
    <mergeCell ref="F135:F138"/>
    <mergeCell ref="G135:G138"/>
    <mergeCell ref="H135:H136"/>
    <mergeCell ref="I135:I136"/>
    <mergeCell ref="J135:J138"/>
    <mergeCell ref="K135:K138"/>
    <mergeCell ref="A139:A143"/>
    <mergeCell ref="B139:B143"/>
    <mergeCell ref="C139:C143"/>
    <mergeCell ref="D139:D143"/>
    <mergeCell ref="E139:E143"/>
    <mergeCell ref="F139:F143"/>
    <mergeCell ref="G139:G143"/>
    <mergeCell ref="H139:H140"/>
    <mergeCell ref="L135:L138"/>
    <mergeCell ref="O131:O134"/>
    <mergeCell ref="P131:P134"/>
    <mergeCell ref="Q131:Q134"/>
    <mergeCell ref="R131:R134"/>
    <mergeCell ref="A135:A138"/>
    <mergeCell ref="B135:B138"/>
    <mergeCell ref="C135:C138"/>
    <mergeCell ref="D135:D138"/>
    <mergeCell ref="E135:E138"/>
    <mergeCell ref="I131:I132"/>
    <mergeCell ref="J131:J134"/>
    <mergeCell ref="K131:K134"/>
    <mergeCell ref="L131:L134"/>
    <mergeCell ref="M131:M134"/>
    <mergeCell ref="N131:N134"/>
    <mergeCell ref="A131:A134"/>
    <mergeCell ref="B131:B134"/>
    <mergeCell ref="C131:C134"/>
    <mergeCell ref="D131:D134"/>
    <mergeCell ref="E131:E134"/>
    <mergeCell ref="F131:F134"/>
    <mergeCell ref="G131:G134"/>
    <mergeCell ref="H131:H132"/>
    <mergeCell ref="R135:R138"/>
    <mergeCell ref="R124:R127"/>
    <mergeCell ref="A128:A130"/>
    <mergeCell ref="B128:B130"/>
    <mergeCell ref="C128:C130"/>
    <mergeCell ref="D128:D130"/>
    <mergeCell ref="E128:E130"/>
    <mergeCell ref="I124:I125"/>
    <mergeCell ref="J124:J127"/>
    <mergeCell ref="K124:K127"/>
    <mergeCell ref="L124:L127"/>
    <mergeCell ref="M124:M127"/>
    <mergeCell ref="N124:N127"/>
    <mergeCell ref="R128:R130"/>
    <mergeCell ref="L128:L130"/>
    <mergeCell ref="M128:M130"/>
    <mergeCell ref="N128:N130"/>
    <mergeCell ref="O128:O130"/>
    <mergeCell ref="P128:P130"/>
    <mergeCell ref="Q128:Q130"/>
    <mergeCell ref="F128:F130"/>
    <mergeCell ref="G128:G130"/>
    <mergeCell ref="H128:H129"/>
    <mergeCell ref="I128:I129"/>
    <mergeCell ref="J128:J130"/>
    <mergeCell ref="K128:K130"/>
    <mergeCell ref="O124:O127"/>
    <mergeCell ref="P124:P127"/>
    <mergeCell ref="Q124:Q127"/>
    <mergeCell ref="R121:R123"/>
    <mergeCell ref="A124:A127"/>
    <mergeCell ref="B124:B127"/>
    <mergeCell ref="C124:C127"/>
    <mergeCell ref="D124:D127"/>
    <mergeCell ref="E124:E127"/>
    <mergeCell ref="F124:F127"/>
    <mergeCell ref="G124:G127"/>
    <mergeCell ref="H124:H125"/>
    <mergeCell ref="L121:L123"/>
    <mergeCell ref="M121:M123"/>
    <mergeCell ref="N121:N123"/>
    <mergeCell ref="O121:O123"/>
    <mergeCell ref="P121:P123"/>
    <mergeCell ref="Q121:Q123"/>
    <mergeCell ref="A121:A123"/>
    <mergeCell ref="B121:B123"/>
    <mergeCell ref="C121:C123"/>
    <mergeCell ref="D121:D123"/>
    <mergeCell ref="E121:E123"/>
    <mergeCell ref="F121:F123"/>
    <mergeCell ref="G121:G123"/>
    <mergeCell ref="J121:J123"/>
    <mergeCell ref="K121:K123"/>
    <mergeCell ref="P113:P116"/>
    <mergeCell ref="Q113:Q116"/>
    <mergeCell ref="R113:R116"/>
    <mergeCell ref="A117:A120"/>
    <mergeCell ref="B117:B120"/>
    <mergeCell ref="C117:C120"/>
    <mergeCell ref="D117:D120"/>
    <mergeCell ref="E117:E120"/>
    <mergeCell ref="F117:F120"/>
    <mergeCell ref="J113:J116"/>
    <mergeCell ref="K113:K116"/>
    <mergeCell ref="L113:L116"/>
    <mergeCell ref="M113:M116"/>
    <mergeCell ref="N113:N116"/>
    <mergeCell ref="O113:O116"/>
    <mergeCell ref="O117:O120"/>
    <mergeCell ref="P117:P120"/>
    <mergeCell ref="Q117:Q120"/>
    <mergeCell ref="R117:R120"/>
    <mergeCell ref="H118:H120"/>
    <mergeCell ref="I118:I120"/>
    <mergeCell ref="G117:G120"/>
    <mergeCell ref="J117:J120"/>
    <mergeCell ref="K117:K120"/>
    <mergeCell ref="L117:L120"/>
    <mergeCell ref="M117:M120"/>
    <mergeCell ref="N117:N120"/>
    <mergeCell ref="F110:F112"/>
    <mergeCell ref="G110:G112"/>
    <mergeCell ref="J110:J112"/>
    <mergeCell ref="L103:L109"/>
    <mergeCell ref="M103:M109"/>
    <mergeCell ref="N103:N109"/>
    <mergeCell ref="O103:O109"/>
    <mergeCell ref="P103:P109"/>
    <mergeCell ref="Q103:Q109"/>
    <mergeCell ref="J101:J102"/>
    <mergeCell ref="K101:K102"/>
    <mergeCell ref="L101:L102"/>
    <mergeCell ref="Q110:Q112"/>
    <mergeCell ref="R110:R112"/>
    <mergeCell ref="A113:A116"/>
    <mergeCell ref="B113:B116"/>
    <mergeCell ref="C113:C116"/>
    <mergeCell ref="D113:D116"/>
    <mergeCell ref="E113:E116"/>
    <mergeCell ref="F113:F116"/>
    <mergeCell ref="G113:G116"/>
    <mergeCell ref="K110:K112"/>
    <mergeCell ref="L110:L112"/>
    <mergeCell ref="M110:M112"/>
    <mergeCell ref="N110:N112"/>
    <mergeCell ref="O110:O112"/>
    <mergeCell ref="P110:P112"/>
    <mergeCell ref="R103:R109"/>
    <mergeCell ref="A110:A112"/>
    <mergeCell ref="B110:B112"/>
    <mergeCell ref="C110:C112"/>
    <mergeCell ref="D110:D112"/>
    <mergeCell ref="E110:E112"/>
    <mergeCell ref="A103:A109"/>
    <mergeCell ref="B103:B109"/>
    <mergeCell ref="C103:C109"/>
    <mergeCell ref="D103:D109"/>
    <mergeCell ref="E103:E109"/>
    <mergeCell ref="F103:F109"/>
    <mergeCell ref="G103:G109"/>
    <mergeCell ref="J103:J109"/>
    <mergeCell ref="K103:K109"/>
    <mergeCell ref="Q94:Q95"/>
    <mergeCell ref="R94:R95"/>
    <mergeCell ref="A96:A100"/>
    <mergeCell ref="B96:B100"/>
    <mergeCell ref="C96:C100"/>
    <mergeCell ref="D96:D100"/>
    <mergeCell ref="E96:E100"/>
    <mergeCell ref="F96:F100"/>
    <mergeCell ref="G96:G100"/>
    <mergeCell ref="K94:K95"/>
    <mergeCell ref="L94:L95"/>
    <mergeCell ref="M94:M95"/>
    <mergeCell ref="N94:N95"/>
    <mergeCell ref="O94:O95"/>
    <mergeCell ref="P94:P95"/>
    <mergeCell ref="P96:P100"/>
    <mergeCell ref="Q96:Q100"/>
    <mergeCell ref="R96:R100"/>
    <mergeCell ref="A101:A102"/>
    <mergeCell ref="B101:B102"/>
    <mergeCell ref="C101:C102"/>
    <mergeCell ref="D101:D102"/>
    <mergeCell ref="E101:E102"/>
    <mergeCell ref="F101:F102"/>
    <mergeCell ref="J96:J100"/>
    <mergeCell ref="K96:K100"/>
    <mergeCell ref="L96:L100"/>
    <mergeCell ref="M96:M100"/>
    <mergeCell ref="N96:N100"/>
    <mergeCell ref="O96:O100"/>
    <mergeCell ref="M101:M102"/>
    <mergeCell ref="N101:N102"/>
    <mergeCell ref="O101:O102"/>
    <mergeCell ref="P101:P102"/>
    <mergeCell ref="Q101:Q102"/>
    <mergeCell ref="R101:R102"/>
    <mergeCell ref="G101:G102"/>
    <mergeCell ref="H101:H102"/>
    <mergeCell ref="I101:I102"/>
    <mergeCell ref="O91:O93"/>
    <mergeCell ref="P91:P93"/>
    <mergeCell ref="Q91:Q93"/>
    <mergeCell ref="F91:F93"/>
    <mergeCell ref="G91:G93"/>
    <mergeCell ref="H91:H92"/>
    <mergeCell ref="I91:I92"/>
    <mergeCell ref="J91:J93"/>
    <mergeCell ref="K91:K93"/>
    <mergeCell ref="A94:A95"/>
    <mergeCell ref="B94:B95"/>
    <mergeCell ref="C94:C95"/>
    <mergeCell ref="D94:D95"/>
    <mergeCell ref="E94:E95"/>
    <mergeCell ref="F94:F95"/>
    <mergeCell ref="G94:G95"/>
    <mergeCell ref="J94:J95"/>
    <mergeCell ref="L91:L93"/>
    <mergeCell ref="O88:O90"/>
    <mergeCell ref="P88:P90"/>
    <mergeCell ref="Q88:Q90"/>
    <mergeCell ref="R88:R90"/>
    <mergeCell ref="A91:A93"/>
    <mergeCell ref="B91:B93"/>
    <mergeCell ref="C91:C93"/>
    <mergeCell ref="D91:D93"/>
    <mergeCell ref="E91:E93"/>
    <mergeCell ref="G88:G90"/>
    <mergeCell ref="J88:J90"/>
    <mergeCell ref="K88:K90"/>
    <mergeCell ref="L88:L90"/>
    <mergeCell ref="M88:M90"/>
    <mergeCell ref="N88:N90"/>
    <mergeCell ref="A88:A90"/>
    <mergeCell ref="B88:B90"/>
    <mergeCell ref="C88:C90"/>
    <mergeCell ref="D88:D90"/>
    <mergeCell ref="E88:E90"/>
    <mergeCell ref="F88:F90"/>
    <mergeCell ref="R91:R93"/>
    <mergeCell ref="M91:M93"/>
    <mergeCell ref="N91:N93"/>
    <mergeCell ref="A84:A87"/>
    <mergeCell ref="B84:B87"/>
    <mergeCell ref="C84:C87"/>
    <mergeCell ref="D84:D87"/>
    <mergeCell ref="E84:E87"/>
    <mergeCell ref="G82:G83"/>
    <mergeCell ref="J82:J83"/>
    <mergeCell ref="K82:K83"/>
    <mergeCell ref="L82:L83"/>
    <mergeCell ref="A82:A83"/>
    <mergeCell ref="B82:B83"/>
    <mergeCell ref="C82:C83"/>
    <mergeCell ref="D82:D83"/>
    <mergeCell ref="N84:N87"/>
    <mergeCell ref="O84:O87"/>
    <mergeCell ref="P84:P87"/>
    <mergeCell ref="Q84:Q87"/>
    <mergeCell ref="R84:R87"/>
    <mergeCell ref="F84:F87"/>
    <mergeCell ref="G84:G87"/>
    <mergeCell ref="J84:J87"/>
    <mergeCell ref="K84:K87"/>
    <mergeCell ref="L84:L87"/>
    <mergeCell ref="M84:M87"/>
    <mergeCell ref="A80:A81"/>
    <mergeCell ref="B80:B81"/>
    <mergeCell ref="C80:C81"/>
    <mergeCell ref="D80:D81"/>
    <mergeCell ref="E80:E81"/>
    <mergeCell ref="G78:G79"/>
    <mergeCell ref="J78:J79"/>
    <mergeCell ref="K78:K79"/>
    <mergeCell ref="L78:L79"/>
    <mergeCell ref="A78:A79"/>
    <mergeCell ref="B78:B79"/>
    <mergeCell ref="E82:E83"/>
    <mergeCell ref="F82:F83"/>
    <mergeCell ref="N80:N81"/>
    <mergeCell ref="O80:O81"/>
    <mergeCell ref="P80:P81"/>
    <mergeCell ref="Q80:Q81"/>
    <mergeCell ref="R80:R81"/>
    <mergeCell ref="F80:F81"/>
    <mergeCell ref="G80:G81"/>
    <mergeCell ref="J80:J81"/>
    <mergeCell ref="K80:K81"/>
    <mergeCell ref="L80:L81"/>
    <mergeCell ref="M80:M81"/>
    <mergeCell ref="O82:O83"/>
    <mergeCell ref="P82:P83"/>
    <mergeCell ref="Q82:Q83"/>
    <mergeCell ref="R82:R83"/>
    <mergeCell ref="M82:M83"/>
    <mergeCell ref="N82:N83"/>
    <mergeCell ref="Q74:Q75"/>
    <mergeCell ref="R74:R75"/>
    <mergeCell ref="A76:A77"/>
    <mergeCell ref="B76:B77"/>
    <mergeCell ref="C76:C77"/>
    <mergeCell ref="D76:D77"/>
    <mergeCell ref="E76:E77"/>
    <mergeCell ref="G74:G75"/>
    <mergeCell ref="J74:J75"/>
    <mergeCell ref="K74:K75"/>
    <mergeCell ref="L74:L75"/>
    <mergeCell ref="M74:M75"/>
    <mergeCell ref="N74:N75"/>
    <mergeCell ref="C78:C79"/>
    <mergeCell ref="D78:D79"/>
    <mergeCell ref="E78:E79"/>
    <mergeCell ref="F78:F79"/>
    <mergeCell ref="N76:N77"/>
    <mergeCell ref="O76:O77"/>
    <mergeCell ref="P76:P77"/>
    <mergeCell ref="Q76:Q77"/>
    <mergeCell ref="R76:R77"/>
    <mergeCell ref="F76:F77"/>
    <mergeCell ref="G76:G77"/>
    <mergeCell ref="J76:J77"/>
    <mergeCell ref="K76:K77"/>
    <mergeCell ref="L76:L77"/>
    <mergeCell ref="M76:M77"/>
    <mergeCell ref="O78:O79"/>
    <mergeCell ref="P78:P79"/>
    <mergeCell ref="Q78:Q79"/>
    <mergeCell ref="R78:R79"/>
    <mergeCell ref="M78:M79"/>
    <mergeCell ref="N78:N79"/>
    <mergeCell ref="A74:A75"/>
    <mergeCell ref="B74:B75"/>
    <mergeCell ref="C74:C75"/>
    <mergeCell ref="D74:D75"/>
    <mergeCell ref="E74:E75"/>
    <mergeCell ref="F74:F75"/>
    <mergeCell ref="N72:N73"/>
    <mergeCell ref="O72:O73"/>
    <mergeCell ref="P72:P73"/>
    <mergeCell ref="F72:F73"/>
    <mergeCell ref="G72:G73"/>
    <mergeCell ref="J72:J73"/>
    <mergeCell ref="K72:K73"/>
    <mergeCell ref="L72:L73"/>
    <mergeCell ref="M72:M73"/>
    <mergeCell ref="O74:O75"/>
    <mergeCell ref="P74:P75"/>
    <mergeCell ref="O69:O71"/>
    <mergeCell ref="P69:P71"/>
    <mergeCell ref="Q69:Q71"/>
    <mergeCell ref="R69:R71"/>
    <mergeCell ref="A72:A73"/>
    <mergeCell ref="B72:B73"/>
    <mergeCell ref="C72:C73"/>
    <mergeCell ref="D72:D73"/>
    <mergeCell ref="E72:E73"/>
    <mergeCell ref="G69:G71"/>
    <mergeCell ref="J69:J71"/>
    <mergeCell ref="K69:K71"/>
    <mergeCell ref="L69:L71"/>
    <mergeCell ref="M69:M71"/>
    <mergeCell ref="N69:N71"/>
    <mergeCell ref="A69:A71"/>
    <mergeCell ref="B69:B71"/>
    <mergeCell ref="C69:C71"/>
    <mergeCell ref="D69:D71"/>
    <mergeCell ref="E69:E71"/>
    <mergeCell ref="F69:F71"/>
    <mergeCell ref="Q72:Q73"/>
    <mergeCell ref="R72:R73"/>
    <mergeCell ref="A66:A68"/>
    <mergeCell ref="B66:B68"/>
    <mergeCell ref="C66:C68"/>
    <mergeCell ref="D66:D68"/>
    <mergeCell ref="E66:E68"/>
    <mergeCell ref="F66:F68"/>
    <mergeCell ref="G66:G68"/>
    <mergeCell ref="H66:H67"/>
    <mergeCell ref="I66:I67"/>
    <mergeCell ref="Q63:Q65"/>
    <mergeCell ref="R63:R65"/>
    <mergeCell ref="F63:F65"/>
    <mergeCell ref="G63:G65"/>
    <mergeCell ref="J63:J65"/>
    <mergeCell ref="K63:K65"/>
    <mergeCell ref="L63:L65"/>
    <mergeCell ref="M63:M65"/>
    <mergeCell ref="P66:P68"/>
    <mergeCell ref="Q66:Q68"/>
    <mergeCell ref="R66:R68"/>
    <mergeCell ref="J66:J68"/>
    <mergeCell ref="K66:K68"/>
    <mergeCell ref="L66:L68"/>
    <mergeCell ref="M66:M68"/>
    <mergeCell ref="N66:N68"/>
    <mergeCell ref="O66:O68"/>
    <mergeCell ref="O60:O62"/>
    <mergeCell ref="P60:P62"/>
    <mergeCell ref="Q60:Q62"/>
    <mergeCell ref="R60:R62"/>
    <mergeCell ref="A63:A65"/>
    <mergeCell ref="B63:B65"/>
    <mergeCell ref="C63:C65"/>
    <mergeCell ref="D63:D65"/>
    <mergeCell ref="E63:E65"/>
    <mergeCell ref="G60:G62"/>
    <mergeCell ref="J60:J62"/>
    <mergeCell ref="K60:K62"/>
    <mergeCell ref="L60:L62"/>
    <mergeCell ref="M60:M62"/>
    <mergeCell ref="N60:N62"/>
    <mergeCell ref="A60:A62"/>
    <mergeCell ref="B60:B62"/>
    <mergeCell ref="C60:C62"/>
    <mergeCell ref="D60:D62"/>
    <mergeCell ref="E60:E62"/>
    <mergeCell ref="F60:F62"/>
    <mergeCell ref="N63:N65"/>
    <mergeCell ref="O63:O65"/>
    <mergeCell ref="P63:P65"/>
    <mergeCell ref="A54:A59"/>
    <mergeCell ref="B54:B59"/>
    <mergeCell ref="C54:C59"/>
    <mergeCell ref="D54:D59"/>
    <mergeCell ref="E54:E59"/>
    <mergeCell ref="F54:F59"/>
    <mergeCell ref="G54:G59"/>
    <mergeCell ref="K51:K53"/>
    <mergeCell ref="L51:L53"/>
    <mergeCell ref="H55:H56"/>
    <mergeCell ref="I55:I56"/>
    <mergeCell ref="J54:J59"/>
    <mergeCell ref="K54:K59"/>
    <mergeCell ref="L54:L59"/>
    <mergeCell ref="M54:M59"/>
    <mergeCell ref="N54:N59"/>
    <mergeCell ref="O54:O59"/>
    <mergeCell ref="Q51:Q53"/>
    <mergeCell ref="M51:M53"/>
    <mergeCell ref="N51:N53"/>
    <mergeCell ref="O51:O53"/>
    <mergeCell ref="P51:P53"/>
    <mergeCell ref="R48:R50"/>
    <mergeCell ref="L48:L50"/>
    <mergeCell ref="M48:M50"/>
    <mergeCell ref="N48:N50"/>
    <mergeCell ref="O48:O50"/>
    <mergeCell ref="P48:P50"/>
    <mergeCell ref="Q48:Q50"/>
    <mergeCell ref="P54:P59"/>
    <mergeCell ref="Q54:Q59"/>
    <mergeCell ref="R54:R59"/>
    <mergeCell ref="R51:R53"/>
    <mergeCell ref="G48:G50"/>
    <mergeCell ref="J48:J50"/>
    <mergeCell ref="K48:K50"/>
    <mergeCell ref="A51:A53"/>
    <mergeCell ref="B51:B53"/>
    <mergeCell ref="C51:C53"/>
    <mergeCell ref="D51:D53"/>
    <mergeCell ref="E51:E53"/>
    <mergeCell ref="F51:F53"/>
    <mergeCell ref="G51:G53"/>
    <mergeCell ref="J51:J53"/>
    <mergeCell ref="A41:A47"/>
    <mergeCell ref="B41:B47"/>
    <mergeCell ref="C41:C47"/>
    <mergeCell ref="D41:D47"/>
    <mergeCell ref="E41:E47"/>
    <mergeCell ref="F41:F47"/>
    <mergeCell ref="A48:A50"/>
    <mergeCell ref="B48:B50"/>
    <mergeCell ref="C48:C50"/>
    <mergeCell ref="D48:D50"/>
    <mergeCell ref="E48:E50"/>
    <mergeCell ref="F48:F50"/>
    <mergeCell ref="M41:M47"/>
    <mergeCell ref="N41:N47"/>
    <mergeCell ref="O41:O47"/>
    <mergeCell ref="P41:P47"/>
    <mergeCell ref="Q41:Q47"/>
    <mergeCell ref="R41:R47"/>
    <mergeCell ref="G41:G47"/>
    <mergeCell ref="H41:H42"/>
    <mergeCell ref="I41:I42"/>
    <mergeCell ref="J41:J47"/>
    <mergeCell ref="K41:K47"/>
    <mergeCell ref="L41:L47"/>
    <mergeCell ref="H44:H45"/>
    <mergeCell ref="I44:I45"/>
    <mergeCell ref="Q37:Q40"/>
    <mergeCell ref="R37:R40"/>
    <mergeCell ref="F37:F40"/>
    <mergeCell ref="G37:G40"/>
    <mergeCell ref="J37:J40"/>
    <mergeCell ref="K37:K40"/>
    <mergeCell ref="L37:L40"/>
    <mergeCell ref="M37:M40"/>
    <mergeCell ref="A37:A40"/>
    <mergeCell ref="B37:B40"/>
    <mergeCell ref="C37:C40"/>
    <mergeCell ref="D37:D40"/>
    <mergeCell ref="E37:E40"/>
    <mergeCell ref="A34:A36"/>
    <mergeCell ref="B34:B36"/>
    <mergeCell ref="C34:C36"/>
    <mergeCell ref="D34:D36"/>
    <mergeCell ref="E34:E36"/>
    <mergeCell ref="F34:F36"/>
    <mergeCell ref="N37:N40"/>
    <mergeCell ref="O37:O40"/>
    <mergeCell ref="P37:P40"/>
    <mergeCell ref="O34:O36"/>
    <mergeCell ref="P34:P36"/>
    <mergeCell ref="Q34:Q36"/>
    <mergeCell ref="R34:R36"/>
    <mergeCell ref="G34:G36"/>
    <mergeCell ref="J34:J36"/>
    <mergeCell ref="K34:K36"/>
    <mergeCell ref="L34:L36"/>
    <mergeCell ref="M34:M36"/>
    <mergeCell ref="N34:N36"/>
    <mergeCell ref="A31:A33"/>
    <mergeCell ref="B31:B33"/>
    <mergeCell ref="C31:C33"/>
    <mergeCell ref="D31:D33"/>
    <mergeCell ref="E31:E33"/>
    <mergeCell ref="F31:F33"/>
    <mergeCell ref="J27:J30"/>
    <mergeCell ref="K27:K30"/>
    <mergeCell ref="L27:L30"/>
    <mergeCell ref="O31:O33"/>
    <mergeCell ref="P31:P33"/>
    <mergeCell ref="Q31:Q33"/>
    <mergeCell ref="R31:R33"/>
    <mergeCell ref="G31:G33"/>
    <mergeCell ref="J31:J33"/>
    <mergeCell ref="K31:K33"/>
    <mergeCell ref="L31:L33"/>
    <mergeCell ref="M31:M33"/>
    <mergeCell ref="N31:N33"/>
    <mergeCell ref="A27:A30"/>
    <mergeCell ref="B27:B30"/>
    <mergeCell ref="C27:C30"/>
    <mergeCell ref="D27:D30"/>
    <mergeCell ref="E27:E30"/>
    <mergeCell ref="F27:F30"/>
    <mergeCell ref="G27:G30"/>
    <mergeCell ref="Q22:Q25"/>
    <mergeCell ref="R22:R25"/>
    <mergeCell ref="K22:K25"/>
    <mergeCell ref="L22:L25"/>
    <mergeCell ref="M22:M25"/>
    <mergeCell ref="N22:N25"/>
    <mergeCell ref="O22:O25"/>
    <mergeCell ref="P22:P25"/>
    <mergeCell ref="P27:P30"/>
    <mergeCell ref="Q27:Q30"/>
    <mergeCell ref="R27:R30"/>
    <mergeCell ref="M27:M30"/>
    <mergeCell ref="N27:N30"/>
    <mergeCell ref="O27:O30"/>
    <mergeCell ref="A22:A25"/>
    <mergeCell ref="B22:B25"/>
    <mergeCell ref="C22:C25"/>
    <mergeCell ref="D22:D25"/>
    <mergeCell ref="E22:E25"/>
    <mergeCell ref="F22:F25"/>
    <mergeCell ref="G22:G25"/>
    <mergeCell ref="J22:J25"/>
    <mergeCell ref="R18:R21"/>
    <mergeCell ref="L18:L21"/>
    <mergeCell ref="M18:M21"/>
    <mergeCell ref="N18:N21"/>
    <mergeCell ref="O18:O21"/>
    <mergeCell ref="P18:P21"/>
    <mergeCell ref="Q18:Q21"/>
    <mergeCell ref="M14:M15"/>
    <mergeCell ref="A18:A21"/>
    <mergeCell ref="B18:B21"/>
    <mergeCell ref="C18:C21"/>
    <mergeCell ref="D18:D21"/>
    <mergeCell ref="E18:E21"/>
    <mergeCell ref="F18:F21"/>
    <mergeCell ref="G18:G21"/>
    <mergeCell ref="J18:J21"/>
    <mergeCell ref="K18:K21"/>
    <mergeCell ref="A16:A17"/>
    <mergeCell ref="B16:B17"/>
    <mergeCell ref="C16:C17"/>
    <mergeCell ref="D16:D17"/>
    <mergeCell ref="E16:E17"/>
    <mergeCell ref="F14:F15"/>
    <mergeCell ref="G14:G15"/>
    <mergeCell ref="J14:J15"/>
    <mergeCell ref="K14:K15"/>
    <mergeCell ref="N16:N17"/>
    <mergeCell ref="O16:O17"/>
    <mergeCell ref="P16:P17"/>
    <mergeCell ref="Q16:Q17"/>
    <mergeCell ref="R16:R17"/>
    <mergeCell ref="F16:F17"/>
    <mergeCell ref="G16:G17"/>
    <mergeCell ref="J16:J17"/>
    <mergeCell ref="K16:K17"/>
    <mergeCell ref="L16:L17"/>
    <mergeCell ref="M16:M17"/>
    <mergeCell ref="R12:R13"/>
    <mergeCell ref="A14:A15"/>
    <mergeCell ref="B14:B15"/>
    <mergeCell ref="C14:C15"/>
    <mergeCell ref="D14:D15"/>
    <mergeCell ref="E14:E15"/>
    <mergeCell ref="G12:G13"/>
    <mergeCell ref="J12:J13"/>
    <mergeCell ref="K12:K13"/>
    <mergeCell ref="L12:L13"/>
    <mergeCell ref="M12:M13"/>
    <mergeCell ref="N12:N13"/>
    <mergeCell ref="A12:A13"/>
    <mergeCell ref="B12:B13"/>
    <mergeCell ref="C12:C13"/>
    <mergeCell ref="D12:D13"/>
    <mergeCell ref="E12:E13"/>
    <mergeCell ref="F12:F13"/>
    <mergeCell ref="N14:N15"/>
    <mergeCell ref="O14:O15"/>
    <mergeCell ref="P14:P15"/>
    <mergeCell ref="Q14:Q15"/>
    <mergeCell ref="R14:R15"/>
    <mergeCell ref="L14:L15"/>
    <mergeCell ref="A10:A11"/>
    <mergeCell ref="B10:B11"/>
    <mergeCell ref="C10:C11"/>
    <mergeCell ref="D10:D11"/>
    <mergeCell ref="E10:E11"/>
    <mergeCell ref="F10:F11"/>
    <mergeCell ref="O12:O13"/>
    <mergeCell ref="P12:P13"/>
    <mergeCell ref="Q12:Q13"/>
    <mergeCell ref="O10:O11"/>
    <mergeCell ref="P10:P11"/>
    <mergeCell ref="Q10:Q11"/>
    <mergeCell ref="R10:R11"/>
    <mergeCell ref="G10:G11"/>
    <mergeCell ref="J10:J11"/>
    <mergeCell ref="K10:K11"/>
    <mergeCell ref="L10:L11"/>
    <mergeCell ref="M10:M11"/>
    <mergeCell ref="N10:N11"/>
    <mergeCell ref="K4:L4"/>
    <mergeCell ref="M4:N4"/>
    <mergeCell ref="O4:P4"/>
    <mergeCell ref="Q4:Q5"/>
    <mergeCell ref="R4:R5"/>
    <mergeCell ref="A7:A9"/>
    <mergeCell ref="B7:B9"/>
    <mergeCell ref="C7:C9"/>
    <mergeCell ref="D7:D9"/>
    <mergeCell ref="E7:E9"/>
    <mergeCell ref="A4:A5"/>
    <mergeCell ref="B4:B5"/>
    <mergeCell ref="C4:C5"/>
    <mergeCell ref="D4:D5"/>
    <mergeCell ref="E4:E5"/>
    <mergeCell ref="F4:F5"/>
    <mergeCell ref="G4:G5"/>
    <mergeCell ref="H4:I4"/>
    <mergeCell ref="J4:J5"/>
    <mergeCell ref="N7:N9"/>
    <mergeCell ref="O7:O9"/>
    <mergeCell ref="P7:P9"/>
    <mergeCell ref="Q7:Q9"/>
    <mergeCell ref="R7:R9"/>
    <mergeCell ref="F7:F9"/>
    <mergeCell ref="G7:G9"/>
    <mergeCell ref="J7:J9"/>
    <mergeCell ref="K7:K9"/>
    <mergeCell ref="L7:L9"/>
    <mergeCell ref="M7:M9"/>
  </mergeCells>
  <pageMargins left="0.23622047244094491" right="0.23622047244094491" top="0.74803149606299213" bottom="0.74803149606299213" header="0.31496062992125984" footer="0.31496062992125984"/>
  <pageSetup paperSize="8" scale="5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722"/>
  <sheetViews>
    <sheetView topLeftCell="A103" zoomScale="60" zoomScaleNormal="60" workbookViewId="0">
      <selection activeCell="K115" sqref="K115:R115"/>
    </sheetView>
  </sheetViews>
  <sheetFormatPr defaultRowHeight="15"/>
  <cols>
    <col min="1" max="1" width="4.140625" customWidth="1"/>
    <col min="2" max="2" width="9.85546875" customWidth="1"/>
    <col min="3" max="3" width="8.140625" customWidth="1"/>
    <col min="4" max="4" width="10.7109375" customWidth="1"/>
    <col min="5" max="5" width="48" customWidth="1"/>
    <col min="6" max="6" width="53.85546875" customWidth="1"/>
    <col min="7" max="7" width="26.42578125" customWidth="1"/>
    <col min="8" max="8" width="19.140625" bestFit="1" customWidth="1"/>
    <col min="9" max="9" width="11" bestFit="1" customWidth="1"/>
    <col min="10" max="10" width="21.42578125" customWidth="1"/>
    <col min="11" max="11" width="18" customWidth="1"/>
    <col min="12" max="12" width="19.140625" customWidth="1"/>
    <col min="13" max="16" width="11.85546875" customWidth="1"/>
    <col min="17" max="17" width="15.42578125" customWidth="1"/>
    <col min="18" max="18" width="16.140625" customWidth="1"/>
    <col min="19" max="20" width="9" style="53" customWidth="1"/>
    <col min="21" max="21" width="9" style="174" customWidth="1"/>
    <col min="259" max="259" width="4.140625" customWidth="1"/>
    <col min="260" max="260" width="5.5703125" customWidth="1"/>
    <col min="261" max="261" width="6.140625" customWidth="1"/>
    <col min="262" max="262" width="4.7109375" customWidth="1"/>
    <col min="263" max="263" width="15.42578125" customWidth="1"/>
    <col min="264" max="264" width="48" customWidth="1"/>
    <col min="265" max="265" width="53.85546875" customWidth="1"/>
    <col min="266" max="266" width="26.42578125" customWidth="1"/>
    <col min="267" max="267" width="21.42578125" customWidth="1"/>
    <col min="268" max="268" width="23.5703125" customWidth="1"/>
    <col min="269" max="269" width="19.140625" customWidth="1"/>
    <col min="270" max="270" width="19.140625" bestFit="1" customWidth="1"/>
    <col min="271" max="271" width="9.140625" customWidth="1"/>
    <col min="272" max="272" width="11.85546875" customWidth="1"/>
    <col min="273" max="273" width="11.7109375" customWidth="1"/>
    <col min="274" max="274" width="9" bestFit="1" customWidth="1"/>
    <col min="275" max="277" width="9" customWidth="1"/>
    <col min="515" max="515" width="4.140625" customWidth="1"/>
    <col min="516" max="516" width="5.5703125" customWidth="1"/>
    <col min="517" max="517" width="6.140625" customWidth="1"/>
    <col min="518" max="518" width="4.7109375" customWidth="1"/>
    <col min="519" max="519" width="15.42578125" customWidth="1"/>
    <col min="520" max="520" width="48" customWidth="1"/>
    <col min="521" max="521" width="53.85546875" customWidth="1"/>
    <col min="522" max="522" width="26.42578125" customWidth="1"/>
    <col min="523" max="523" width="21.42578125" customWidth="1"/>
    <col min="524" max="524" width="23.5703125" customWidth="1"/>
    <col min="525" max="525" width="19.140625" customWidth="1"/>
    <col min="526" max="526" width="19.140625" bestFit="1" customWidth="1"/>
    <col min="527" max="527" width="9.140625" customWidth="1"/>
    <col min="528" max="528" width="11.85546875" customWidth="1"/>
    <col min="529" max="529" width="11.7109375" customWidth="1"/>
    <col min="530" max="530" width="9" bestFit="1" customWidth="1"/>
    <col min="531" max="533" width="9" customWidth="1"/>
    <col min="771" max="771" width="4.140625" customWidth="1"/>
    <col min="772" max="772" width="5.5703125" customWidth="1"/>
    <col min="773" max="773" width="6.140625" customWidth="1"/>
    <col min="774" max="774" width="4.7109375" customWidth="1"/>
    <col min="775" max="775" width="15.42578125" customWidth="1"/>
    <col min="776" max="776" width="48" customWidth="1"/>
    <col min="777" max="777" width="53.85546875" customWidth="1"/>
    <col min="778" max="778" width="26.42578125" customWidth="1"/>
    <col min="779" max="779" width="21.42578125" customWidth="1"/>
    <col min="780" max="780" width="23.5703125" customWidth="1"/>
    <col min="781" max="781" width="19.140625" customWidth="1"/>
    <col min="782" max="782" width="19.140625" bestFit="1" customWidth="1"/>
    <col min="783" max="783" width="9.140625" customWidth="1"/>
    <col min="784" max="784" width="11.85546875" customWidth="1"/>
    <col min="785" max="785" width="11.7109375" customWidth="1"/>
    <col min="786" max="786" width="9" bestFit="1" customWidth="1"/>
    <col min="787" max="789" width="9" customWidth="1"/>
    <col min="1027" max="1027" width="4.140625" customWidth="1"/>
    <col min="1028" max="1028" width="5.5703125" customWidth="1"/>
    <col min="1029" max="1029" width="6.140625" customWidth="1"/>
    <col min="1030" max="1030" width="4.7109375" customWidth="1"/>
    <col min="1031" max="1031" width="15.42578125" customWidth="1"/>
    <col min="1032" max="1032" width="48" customWidth="1"/>
    <col min="1033" max="1033" width="53.85546875" customWidth="1"/>
    <col min="1034" max="1034" width="26.42578125" customWidth="1"/>
    <col min="1035" max="1035" width="21.42578125" customWidth="1"/>
    <col min="1036" max="1036" width="23.5703125" customWidth="1"/>
    <col min="1037" max="1037" width="19.140625" customWidth="1"/>
    <col min="1038" max="1038" width="19.140625" bestFit="1" customWidth="1"/>
    <col min="1039" max="1039" width="9.140625" customWidth="1"/>
    <col min="1040" max="1040" width="11.85546875" customWidth="1"/>
    <col min="1041" max="1041" width="11.7109375" customWidth="1"/>
    <col min="1042" max="1042" width="9" bestFit="1" customWidth="1"/>
    <col min="1043" max="1045" width="9" customWidth="1"/>
    <col min="1283" max="1283" width="4.140625" customWidth="1"/>
    <col min="1284" max="1284" width="5.5703125" customWidth="1"/>
    <col min="1285" max="1285" width="6.140625" customWidth="1"/>
    <col min="1286" max="1286" width="4.7109375" customWidth="1"/>
    <col min="1287" max="1287" width="15.42578125" customWidth="1"/>
    <col min="1288" max="1288" width="48" customWidth="1"/>
    <col min="1289" max="1289" width="53.85546875" customWidth="1"/>
    <col min="1290" max="1290" width="26.42578125" customWidth="1"/>
    <col min="1291" max="1291" width="21.42578125" customWidth="1"/>
    <col min="1292" max="1292" width="23.5703125" customWidth="1"/>
    <col min="1293" max="1293" width="19.140625" customWidth="1"/>
    <col min="1294" max="1294" width="19.140625" bestFit="1" customWidth="1"/>
    <col min="1295" max="1295" width="9.140625" customWidth="1"/>
    <col min="1296" max="1296" width="11.85546875" customWidth="1"/>
    <col min="1297" max="1297" width="11.7109375" customWidth="1"/>
    <col min="1298" max="1298" width="9" bestFit="1" customWidth="1"/>
    <col min="1299" max="1301" width="9" customWidth="1"/>
    <col min="1539" max="1539" width="4.140625" customWidth="1"/>
    <col min="1540" max="1540" width="5.5703125" customWidth="1"/>
    <col min="1541" max="1541" width="6.140625" customWidth="1"/>
    <col min="1542" max="1542" width="4.7109375" customWidth="1"/>
    <col min="1543" max="1543" width="15.42578125" customWidth="1"/>
    <col min="1544" max="1544" width="48" customWidth="1"/>
    <col min="1545" max="1545" width="53.85546875" customWidth="1"/>
    <col min="1546" max="1546" width="26.42578125" customWidth="1"/>
    <col min="1547" max="1547" width="21.42578125" customWidth="1"/>
    <col min="1548" max="1548" width="23.5703125" customWidth="1"/>
    <col min="1549" max="1549" width="19.140625" customWidth="1"/>
    <col min="1550" max="1550" width="19.140625" bestFit="1" customWidth="1"/>
    <col min="1551" max="1551" width="9.140625" customWidth="1"/>
    <col min="1552" max="1552" width="11.85546875" customWidth="1"/>
    <col min="1553" max="1553" width="11.7109375" customWidth="1"/>
    <col min="1554" max="1554" width="9" bestFit="1" customWidth="1"/>
    <col min="1555" max="1557" width="9" customWidth="1"/>
    <col min="1795" max="1795" width="4.140625" customWidth="1"/>
    <col min="1796" max="1796" width="5.5703125" customWidth="1"/>
    <col min="1797" max="1797" width="6.140625" customWidth="1"/>
    <col min="1798" max="1798" width="4.7109375" customWidth="1"/>
    <col min="1799" max="1799" width="15.42578125" customWidth="1"/>
    <col min="1800" max="1800" width="48" customWidth="1"/>
    <col min="1801" max="1801" width="53.85546875" customWidth="1"/>
    <col min="1802" max="1802" width="26.42578125" customWidth="1"/>
    <col min="1803" max="1803" width="21.42578125" customWidth="1"/>
    <col min="1804" max="1804" width="23.5703125" customWidth="1"/>
    <col min="1805" max="1805" width="19.140625" customWidth="1"/>
    <col min="1806" max="1806" width="19.140625" bestFit="1" customWidth="1"/>
    <col min="1807" max="1807" width="9.140625" customWidth="1"/>
    <col min="1808" max="1808" width="11.85546875" customWidth="1"/>
    <col min="1809" max="1809" width="11.7109375" customWidth="1"/>
    <col min="1810" max="1810" width="9" bestFit="1" customWidth="1"/>
    <col min="1811" max="1813" width="9" customWidth="1"/>
    <col min="2051" max="2051" width="4.140625" customWidth="1"/>
    <col min="2052" max="2052" width="5.5703125" customWidth="1"/>
    <col min="2053" max="2053" width="6.140625" customWidth="1"/>
    <col min="2054" max="2054" width="4.7109375" customWidth="1"/>
    <col min="2055" max="2055" width="15.42578125" customWidth="1"/>
    <col min="2056" max="2056" width="48" customWidth="1"/>
    <col min="2057" max="2057" width="53.85546875" customWidth="1"/>
    <col min="2058" max="2058" width="26.42578125" customWidth="1"/>
    <col min="2059" max="2059" width="21.42578125" customWidth="1"/>
    <col min="2060" max="2060" width="23.5703125" customWidth="1"/>
    <col min="2061" max="2061" width="19.140625" customWidth="1"/>
    <col min="2062" max="2062" width="19.140625" bestFit="1" customWidth="1"/>
    <col min="2063" max="2063" width="9.140625" customWidth="1"/>
    <col min="2064" max="2064" width="11.85546875" customWidth="1"/>
    <col min="2065" max="2065" width="11.7109375" customWidth="1"/>
    <col min="2066" max="2066" width="9" bestFit="1" customWidth="1"/>
    <col min="2067" max="2069" width="9" customWidth="1"/>
    <col min="2307" max="2307" width="4.140625" customWidth="1"/>
    <col min="2308" max="2308" width="5.5703125" customWidth="1"/>
    <col min="2309" max="2309" width="6.140625" customWidth="1"/>
    <col min="2310" max="2310" width="4.7109375" customWidth="1"/>
    <col min="2311" max="2311" width="15.42578125" customWidth="1"/>
    <col min="2312" max="2312" width="48" customWidth="1"/>
    <col min="2313" max="2313" width="53.85546875" customWidth="1"/>
    <col min="2314" max="2314" width="26.42578125" customWidth="1"/>
    <col min="2315" max="2315" width="21.42578125" customWidth="1"/>
    <col min="2316" max="2316" width="23.5703125" customWidth="1"/>
    <col min="2317" max="2317" width="19.140625" customWidth="1"/>
    <col min="2318" max="2318" width="19.140625" bestFit="1" customWidth="1"/>
    <col min="2319" max="2319" width="9.140625" customWidth="1"/>
    <col min="2320" max="2320" width="11.85546875" customWidth="1"/>
    <col min="2321" max="2321" width="11.7109375" customWidth="1"/>
    <col min="2322" max="2322" width="9" bestFit="1" customWidth="1"/>
    <col min="2323" max="2325" width="9" customWidth="1"/>
    <col min="2563" max="2563" width="4.140625" customWidth="1"/>
    <col min="2564" max="2564" width="5.5703125" customWidth="1"/>
    <col min="2565" max="2565" width="6.140625" customWidth="1"/>
    <col min="2566" max="2566" width="4.7109375" customWidth="1"/>
    <col min="2567" max="2567" width="15.42578125" customWidth="1"/>
    <col min="2568" max="2568" width="48" customWidth="1"/>
    <col min="2569" max="2569" width="53.85546875" customWidth="1"/>
    <col min="2570" max="2570" width="26.42578125" customWidth="1"/>
    <col min="2571" max="2571" width="21.42578125" customWidth="1"/>
    <col min="2572" max="2572" width="23.5703125" customWidth="1"/>
    <col min="2573" max="2573" width="19.140625" customWidth="1"/>
    <col min="2574" max="2574" width="19.140625" bestFit="1" customWidth="1"/>
    <col min="2575" max="2575" width="9.140625" customWidth="1"/>
    <col min="2576" max="2576" width="11.85546875" customWidth="1"/>
    <col min="2577" max="2577" width="11.7109375" customWidth="1"/>
    <col min="2578" max="2578" width="9" bestFit="1" customWidth="1"/>
    <col min="2579" max="2581" width="9" customWidth="1"/>
    <col min="2819" max="2819" width="4.140625" customWidth="1"/>
    <col min="2820" max="2820" width="5.5703125" customWidth="1"/>
    <col min="2821" max="2821" width="6.140625" customWidth="1"/>
    <col min="2822" max="2822" width="4.7109375" customWidth="1"/>
    <col min="2823" max="2823" width="15.42578125" customWidth="1"/>
    <col min="2824" max="2824" width="48" customWidth="1"/>
    <col min="2825" max="2825" width="53.85546875" customWidth="1"/>
    <col min="2826" max="2826" width="26.42578125" customWidth="1"/>
    <col min="2827" max="2827" width="21.42578125" customWidth="1"/>
    <col min="2828" max="2828" width="23.5703125" customWidth="1"/>
    <col min="2829" max="2829" width="19.140625" customWidth="1"/>
    <col min="2830" max="2830" width="19.140625" bestFit="1" customWidth="1"/>
    <col min="2831" max="2831" width="9.140625" customWidth="1"/>
    <col min="2832" max="2832" width="11.85546875" customWidth="1"/>
    <col min="2833" max="2833" width="11.7109375" customWidth="1"/>
    <col min="2834" max="2834" width="9" bestFit="1" customWidth="1"/>
    <col min="2835" max="2837" width="9" customWidth="1"/>
    <col min="3075" max="3075" width="4.140625" customWidth="1"/>
    <col min="3076" max="3076" width="5.5703125" customWidth="1"/>
    <col min="3077" max="3077" width="6.140625" customWidth="1"/>
    <col min="3078" max="3078" width="4.7109375" customWidth="1"/>
    <col min="3079" max="3079" width="15.42578125" customWidth="1"/>
    <col min="3080" max="3080" width="48" customWidth="1"/>
    <col min="3081" max="3081" width="53.85546875" customWidth="1"/>
    <col min="3082" max="3082" width="26.42578125" customWidth="1"/>
    <col min="3083" max="3083" width="21.42578125" customWidth="1"/>
    <col min="3084" max="3084" width="23.5703125" customWidth="1"/>
    <col min="3085" max="3085" width="19.140625" customWidth="1"/>
    <col min="3086" max="3086" width="19.140625" bestFit="1" customWidth="1"/>
    <col min="3087" max="3087" width="9.140625" customWidth="1"/>
    <col min="3088" max="3088" width="11.85546875" customWidth="1"/>
    <col min="3089" max="3089" width="11.7109375" customWidth="1"/>
    <col min="3090" max="3090" width="9" bestFit="1" customWidth="1"/>
    <col min="3091" max="3093" width="9" customWidth="1"/>
    <col min="3331" max="3331" width="4.140625" customWidth="1"/>
    <col min="3332" max="3332" width="5.5703125" customWidth="1"/>
    <col min="3333" max="3333" width="6.140625" customWidth="1"/>
    <col min="3334" max="3334" width="4.7109375" customWidth="1"/>
    <col min="3335" max="3335" width="15.42578125" customWidth="1"/>
    <col min="3336" max="3336" width="48" customWidth="1"/>
    <col min="3337" max="3337" width="53.85546875" customWidth="1"/>
    <col min="3338" max="3338" width="26.42578125" customWidth="1"/>
    <col min="3339" max="3339" width="21.42578125" customWidth="1"/>
    <col min="3340" max="3340" width="23.5703125" customWidth="1"/>
    <col min="3341" max="3341" width="19.140625" customWidth="1"/>
    <col min="3342" max="3342" width="19.140625" bestFit="1" customWidth="1"/>
    <col min="3343" max="3343" width="9.140625" customWidth="1"/>
    <col min="3344" max="3344" width="11.85546875" customWidth="1"/>
    <col min="3345" max="3345" width="11.7109375" customWidth="1"/>
    <col min="3346" max="3346" width="9" bestFit="1" customWidth="1"/>
    <col min="3347" max="3349" width="9" customWidth="1"/>
    <col min="3587" max="3587" width="4.140625" customWidth="1"/>
    <col min="3588" max="3588" width="5.5703125" customWidth="1"/>
    <col min="3589" max="3589" width="6.140625" customWidth="1"/>
    <col min="3590" max="3590" width="4.7109375" customWidth="1"/>
    <col min="3591" max="3591" width="15.42578125" customWidth="1"/>
    <col min="3592" max="3592" width="48" customWidth="1"/>
    <col min="3593" max="3593" width="53.85546875" customWidth="1"/>
    <col min="3594" max="3594" width="26.42578125" customWidth="1"/>
    <col min="3595" max="3595" width="21.42578125" customWidth="1"/>
    <col min="3596" max="3596" width="23.5703125" customWidth="1"/>
    <col min="3597" max="3597" width="19.140625" customWidth="1"/>
    <col min="3598" max="3598" width="19.140625" bestFit="1" customWidth="1"/>
    <col min="3599" max="3599" width="9.140625" customWidth="1"/>
    <col min="3600" max="3600" width="11.85546875" customWidth="1"/>
    <col min="3601" max="3601" width="11.7109375" customWidth="1"/>
    <col min="3602" max="3602" width="9" bestFit="1" customWidth="1"/>
    <col min="3603" max="3605" width="9" customWidth="1"/>
    <col min="3843" max="3843" width="4.140625" customWidth="1"/>
    <col min="3844" max="3844" width="5.5703125" customWidth="1"/>
    <col min="3845" max="3845" width="6.140625" customWidth="1"/>
    <col min="3846" max="3846" width="4.7109375" customWidth="1"/>
    <col min="3847" max="3847" width="15.42578125" customWidth="1"/>
    <col min="3848" max="3848" width="48" customWidth="1"/>
    <col min="3849" max="3849" width="53.85546875" customWidth="1"/>
    <col min="3850" max="3850" width="26.42578125" customWidth="1"/>
    <col min="3851" max="3851" width="21.42578125" customWidth="1"/>
    <col min="3852" max="3852" width="23.5703125" customWidth="1"/>
    <col min="3853" max="3853" width="19.140625" customWidth="1"/>
    <col min="3854" max="3854" width="19.140625" bestFit="1" customWidth="1"/>
    <col min="3855" max="3855" width="9.140625" customWidth="1"/>
    <col min="3856" max="3856" width="11.85546875" customWidth="1"/>
    <col min="3857" max="3857" width="11.7109375" customWidth="1"/>
    <col min="3858" max="3858" width="9" bestFit="1" customWidth="1"/>
    <col min="3859" max="3861" width="9" customWidth="1"/>
    <col min="4099" max="4099" width="4.140625" customWidth="1"/>
    <col min="4100" max="4100" width="5.5703125" customWidth="1"/>
    <col min="4101" max="4101" width="6.140625" customWidth="1"/>
    <col min="4102" max="4102" width="4.7109375" customWidth="1"/>
    <col min="4103" max="4103" width="15.42578125" customWidth="1"/>
    <col min="4104" max="4104" width="48" customWidth="1"/>
    <col min="4105" max="4105" width="53.85546875" customWidth="1"/>
    <col min="4106" max="4106" width="26.42578125" customWidth="1"/>
    <col min="4107" max="4107" width="21.42578125" customWidth="1"/>
    <col min="4108" max="4108" width="23.5703125" customWidth="1"/>
    <col min="4109" max="4109" width="19.140625" customWidth="1"/>
    <col min="4110" max="4110" width="19.140625" bestFit="1" customWidth="1"/>
    <col min="4111" max="4111" width="9.140625" customWidth="1"/>
    <col min="4112" max="4112" width="11.85546875" customWidth="1"/>
    <col min="4113" max="4113" width="11.7109375" customWidth="1"/>
    <col min="4114" max="4114" width="9" bestFit="1" customWidth="1"/>
    <col min="4115" max="4117" width="9" customWidth="1"/>
    <col min="4355" max="4355" width="4.140625" customWidth="1"/>
    <col min="4356" max="4356" width="5.5703125" customWidth="1"/>
    <col min="4357" max="4357" width="6.140625" customWidth="1"/>
    <col min="4358" max="4358" width="4.7109375" customWidth="1"/>
    <col min="4359" max="4359" width="15.42578125" customWidth="1"/>
    <col min="4360" max="4360" width="48" customWidth="1"/>
    <col min="4361" max="4361" width="53.85546875" customWidth="1"/>
    <col min="4362" max="4362" width="26.42578125" customWidth="1"/>
    <col min="4363" max="4363" width="21.42578125" customWidth="1"/>
    <col min="4364" max="4364" width="23.5703125" customWidth="1"/>
    <col min="4365" max="4365" width="19.140625" customWidth="1"/>
    <col min="4366" max="4366" width="19.140625" bestFit="1" customWidth="1"/>
    <col min="4367" max="4367" width="9.140625" customWidth="1"/>
    <col min="4368" max="4368" width="11.85546875" customWidth="1"/>
    <col min="4369" max="4369" width="11.7109375" customWidth="1"/>
    <col min="4370" max="4370" width="9" bestFit="1" customWidth="1"/>
    <col min="4371" max="4373" width="9" customWidth="1"/>
    <col min="4611" max="4611" width="4.140625" customWidth="1"/>
    <col min="4612" max="4612" width="5.5703125" customWidth="1"/>
    <col min="4613" max="4613" width="6.140625" customWidth="1"/>
    <col min="4614" max="4614" width="4.7109375" customWidth="1"/>
    <col min="4615" max="4615" width="15.42578125" customWidth="1"/>
    <col min="4616" max="4616" width="48" customWidth="1"/>
    <col min="4617" max="4617" width="53.85546875" customWidth="1"/>
    <col min="4618" max="4618" width="26.42578125" customWidth="1"/>
    <col min="4619" max="4619" width="21.42578125" customWidth="1"/>
    <col min="4620" max="4620" width="23.5703125" customWidth="1"/>
    <col min="4621" max="4621" width="19.140625" customWidth="1"/>
    <col min="4622" max="4622" width="19.140625" bestFit="1" customWidth="1"/>
    <col min="4623" max="4623" width="9.140625" customWidth="1"/>
    <col min="4624" max="4624" width="11.85546875" customWidth="1"/>
    <col min="4625" max="4625" width="11.7109375" customWidth="1"/>
    <col min="4626" max="4626" width="9" bestFit="1" customWidth="1"/>
    <col min="4627" max="4629" width="9" customWidth="1"/>
    <col min="4867" max="4867" width="4.140625" customWidth="1"/>
    <col min="4868" max="4868" width="5.5703125" customWidth="1"/>
    <col min="4869" max="4869" width="6.140625" customWidth="1"/>
    <col min="4870" max="4870" width="4.7109375" customWidth="1"/>
    <col min="4871" max="4871" width="15.42578125" customWidth="1"/>
    <col min="4872" max="4872" width="48" customWidth="1"/>
    <col min="4873" max="4873" width="53.85546875" customWidth="1"/>
    <col min="4874" max="4874" width="26.42578125" customWidth="1"/>
    <col min="4875" max="4875" width="21.42578125" customWidth="1"/>
    <col min="4876" max="4876" width="23.5703125" customWidth="1"/>
    <col min="4877" max="4877" width="19.140625" customWidth="1"/>
    <col min="4878" max="4878" width="19.140625" bestFit="1" customWidth="1"/>
    <col min="4879" max="4879" width="9.140625" customWidth="1"/>
    <col min="4880" max="4880" width="11.85546875" customWidth="1"/>
    <col min="4881" max="4881" width="11.7109375" customWidth="1"/>
    <col min="4882" max="4882" width="9" bestFit="1" customWidth="1"/>
    <col min="4883" max="4885" width="9" customWidth="1"/>
    <col min="5123" max="5123" width="4.140625" customWidth="1"/>
    <col min="5124" max="5124" width="5.5703125" customWidth="1"/>
    <col min="5125" max="5125" width="6.140625" customWidth="1"/>
    <col min="5126" max="5126" width="4.7109375" customWidth="1"/>
    <col min="5127" max="5127" width="15.42578125" customWidth="1"/>
    <col min="5128" max="5128" width="48" customWidth="1"/>
    <col min="5129" max="5129" width="53.85546875" customWidth="1"/>
    <col min="5130" max="5130" width="26.42578125" customWidth="1"/>
    <col min="5131" max="5131" width="21.42578125" customWidth="1"/>
    <col min="5132" max="5132" width="23.5703125" customWidth="1"/>
    <col min="5133" max="5133" width="19.140625" customWidth="1"/>
    <col min="5134" max="5134" width="19.140625" bestFit="1" customWidth="1"/>
    <col min="5135" max="5135" width="9.140625" customWidth="1"/>
    <col min="5136" max="5136" width="11.85546875" customWidth="1"/>
    <col min="5137" max="5137" width="11.7109375" customWidth="1"/>
    <col min="5138" max="5138" width="9" bestFit="1" customWidth="1"/>
    <col min="5139" max="5141" width="9" customWidth="1"/>
    <col min="5379" max="5379" width="4.140625" customWidth="1"/>
    <col min="5380" max="5380" width="5.5703125" customWidth="1"/>
    <col min="5381" max="5381" width="6.140625" customWidth="1"/>
    <col min="5382" max="5382" width="4.7109375" customWidth="1"/>
    <col min="5383" max="5383" width="15.42578125" customWidth="1"/>
    <col min="5384" max="5384" width="48" customWidth="1"/>
    <col min="5385" max="5385" width="53.85546875" customWidth="1"/>
    <col min="5386" max="5386" width="26.42578125" customWidth="1"/>
    <col min="5387" max="5387" width="21.42578125" customWidth="1"/>
    <col min="5388" max="5388" width="23.5703125" customWidth="1"/>
    <col min="5389" max="5389" width="19.140625" customWidth="1"/>
    <col min="5390" max="5390" width="19.140625" bestFit="1" customWidth="1"/>
    <col min="5391" max="5391" width="9.140625" customWidth="1"/>
    <col min="5392" max="5392" width="11.85546875" customWidth="1"/>
    <col min="5393" max="5393" width="11.7109375" customWidth="1"/>
    <col min="5394" max="5394" width="9" bestFit="1" customWidth="1"/>
    <col min="5395" max="5397" width="9" customWidth="1"/>
    <col min="5635" max="5635" width="4.140625" customWidth="1"/>
    <col min="5636" max="5636" width="5.5703125" customWidth="1"/>
    <col min="5637" max="5637" width="6.140625" customWidth="1"/>
    <col min="5638" max="5638" width="4.7109375" customWidth="1"/>
    <col min="5639" max="5639" width="15.42578125" customWidth="1"/>
    <col min="5640" max="5640" width="48" customWidth="1"/>
    <col min="5641" max="5641" width="53.85546875" customWidth="1"/>
    <col min="5642" max="5642" width="26.42578125" customWidth="1"/>
    <col min="5643" max="5643" width="21.42578125" customWidth="1"/>
    <col min="5644" max="5644" width="23.5703125" customWidth="1"/>
    <col min="5645" max="5645" width="19.140625" customWidth="1"/>
    <col min="5646" max="5646" width="19.140625" bestFit="1" customWidth="1"/>
    <col min="5647" max="5647" width="9.140625" customWidth="1"/>
    <col min="5648" max="5648" width="11.85546875" customWidth="1"/>
    <col min="5649" max="5649" width="11.7109375" customWidth="1"/>
    <col min="5650" max="5650" width="9" bestFit="1" customWidth="1"/>
    <col min="5651" max="5653" width="9" customWidth="1"/>
    <col min="5891" max="5891" width="4.140625" customWidth="1"/>
    <col min="5892" max="5892" width="5.5703125" customWidth="1"/>
    <col min="5893" max="5893" width="6.140625" customWidth="1"/>
    <col min="5894" max="5894" width="4.7109375" customWidth="1"/>
    <col min="5895" max="5895" width="15.42578125" customWidth="1"/>
    <col min="5896" max="5896" width="48" customWidth="1"/>
    <col min="5897" max="5897" width="53.85546875" customWidth="1"/>
    <col min="5898" max="5898" width="26.42578125" customWidth="1"/>
    <col min="5899" max="5899" width="21.42578125" customWidth="1"/>
    <col min="5900" max="5900" width="23.5703125" customWidth="1"/>
    <col min="5901" max="5901" width="19.140625" customWidth="1"/>
    <col min="5902" max="5902" width="19.140625" bestFit="1" customWidth="1"/>
    <col min="5903" max="5903" width="9.140625" customWidth="1"/>
    <col min="5904" max="5904" width="11.85546875" customWidth="1"/>
    <col min="5905" max="5905" width="11.7109375" customWidth="1"/>
    <col min="5906" max="5906" width="9" bestFit="1" customWidth="1"/>
    <col min="5907" max="5909" width="9" customWidth="1"/>
    <col min="6147" max="6147" width="4.140625" customWidth="1"/>
    <col min="6148" max="6148" width="5.5703125" customWidth="1"/>
    <col min="6149" max="6149" width="6.140625" customWidth="1"/>
    <col min="6150" max="6150" width="4.7109375" customWidth="1"/>
    <col min="6151" max="6151" width="15.42578125" customWidth="1"/>
    <col min="6152" max="6152" width="48" customWidth="1"/>
    <col min="6153" max="6153" width="53.85546875" customWidth="1"/>
    <col min="6154" max="6154" width="26.42578125" customWidth="1"/>
    <col min="6155" max="6155" width="21.42578125" customWidth="1"/>
    <col min="6156" max="6156" width="23.5703125" customWidth="1"/>
    <col min="6157" max="6157" width="19.140625" customWidth="1"/>
    <col min="6158" max="6158" width="19.140625" bestFit="1" customWidth="1"/>
    <col min="6159" max="6159" width="9.140625" customWidth="1"/>
    <col min="6160" max="6160" width="11.85546875" customWidth="1"/>
    <col min="6161" max="6161" width="11.7109375" customWidth="1"/>
    <col min="6162" max="6162" width="9" bestFit="1" customWidth="1"/>
    <col min="6163" max="6165" width="9" customWidth="1"/>
    <col min="6403" max="6403" width="4.140625" customWidth="1"/>
    <col min="6404" max="6404" width="5.5703125" customWidth="1"/>
    <col min="6405" max="6405" width="6.140625" customWidth="1"/>
    <col min="6406" max="6406" width="4.7109375" customWidth="1"/>
    <col min="6407" max="6407" width="15.42578125" customWidth="1"/>
    <col min="6408" max="6408" width="48" customWidth="1"/>
    <col min="6409" max="6409" width="53.85546875" customWidth="1"/>
    <col min="6410" max="6410" width="26.42578125" customWidth="1"/>
    <col min="6411" max="6411" width="21.42578125" customWidth="1"/>
    <col min="6412" max="6412" width="23.5703125" customWidth="1"/>
    <col min="6413" max="6413" width="19.140625" customWidth="1"/>
    <col min="6414" max="6414" width="19.140625" bestFit="1" customWidth="1"/>
    <col min="6415" max="6415" width="9.140625" customWidth="1"/>
    <col min="6416" max="6416" width="11.85546875" customWidth="1"/>
    <col min="6417" max="6417" width="11.7109375" customWidth="1"/>
    <col min="6418" max="6418" width="9" bestFit="1" customWidth="1"/>
    <col min="6419" max="6421" width="9" customWidth="1"/>
    <col min="6659" max="6659" width="4.140625" customWidth="1"/>
    <col min="6660" max="6660" width="5.5703125" customWidth="1"/>
    <col min="6661" max="6661" width="6.140625" customWidth="1"/>
    <col min="6662" max="6662" width="4.7109375" customWidth="1"/>
    <col min="6663" max="6663" width="15.42578125" customWidth="1"/>
    <col min="6664" max="6664" width="48" customWidth="1"/>
    <col min="6665" max="6665" width="53.85546875" customWidth="1"/>
    <col min="6666" max="6666" width="26.42578125" customWidth="1"/>
    <col min="6667" max="6667" width="21.42578125" customWidth="1"/>
    <col min="6668" max="6668" width="23.5703125" customWidth="1"/>
    <col min="6669" max="6669" width="19.140625" customWidth="1"/>
    <col min="6670" max="6670" width="19.140625" bestFit="1" customWidth="1"/>
    <col min="6671" max="6671" width="9.140625" customWidth="1"/>
    <col min="6672" max="6672" width="11.85546875" customWidth="1"/>
    <col min="6673" max="6673" width="11.7109375" customWidth="1"/>
    <col min="6674" max="6674" width="9" bestFit="1" customWidth="1"/>
    <col min="6675" max="6677" width="9" customWidth="1"/>
    <col min="6915" max="6915" width="4.140625" customWidth="1"/>
    <col min="6916" max="6916" width="5.5703125" customWidth="1"/>
    <col min="6917" max="6917" width="6.140625" customWidth="1"/>
    <col min="6918" max="6918" width="4.7109375" customWidth="1"/>
    <col min="6919" max="6919" width="15.42578125" customWidth="1"/>
    <col min="6920" max="6920" width="48" customWidth="1"/>
    <col min="6921" max="6921" width="53.85546875" customWidth="1"/>
    <col min="6922" max="6922" width="26.42578125" customWidth="1"/>
    <col min="6923" max="6923" width="21.42578125" customWidth="1"/>
    <col min="6924" max="6924" width="23.5703125" customWidth="1"/>
    <col min="6925" max="6925" width="19.140625" customWidth="1"/>
    <col min="6926" max="6926" width="19.140625" bestFit="1" customWidth="1"/>
    <col min="6927" max="6927" width="9.140625" customWidth="1"/>
    <col min="6928" max="6928" width="11.85546875" customWidth="1"/>
    <col min="6929" max="6929" width="11.7109375" customWidth="1"/>
    <col min="6930" max="6930" width="9" bestFit="1" customWidth="1"/>
    <col min="6931" max="6933" width="9" customWidth="1"/>
    <col min="7171" max="7171" width="4.140625" customWidth="1"/>
    <col min="7172" max="7172" width="5.5703125" customWidth="1"/>
    <col min="7173" max="7173" width="6.140625" customWidth="1"/>
    <col min="7174" max="7174" width="4.7109375" customWidth="1"/>
    <col min="7175" max="7175" width="15.42578125" customWidth="1"/>
    <col min="7176" max="7176" width="48" customWidth="1"/>
    <col min="7177" max="7177" width="53.85546875" customWidth="1"/>
    <col min="7178" max="7178" width="26.42578125" customWidth="1"/>
    <col min="7179" max="7179" width="21.42578125" customWidth="1"/>
    <col min="7180" max="7180" width="23.5703125" customWidth="1"/>
    <col min="7181" max="7181" width="19.140625" customWidth="1"/>
    <col min="7182" max="7182" width="19.140625" bestFit="1" customWidth="1"/>
    <col min="7183" max="7183" width="9.140625" customWidth="1"/>
    <col min="7184" max="7184" width="11.85546875" customWidth="1"/>
    <col min="7185" max="7185" width="11.7109375" customWidth="1"/>
    <col min="7186" max="7186" width="9" bestFit="1" customWidth="1"/>
    <col min="7187" max="7189" width="9" customWidth="1"/>
    <col min="7427" max="7427" width="4.140625" customWidth="1"/>
    <col min="7428" max="7428" width="5.5703125" customWidth="1"/>
    <col min="7429" max="7429" width="6.140625" customWidth="1"/>
    <col min="7430" max="7430" width="4.7109375" customWidth="1"/>
    <col min="7431" max="7431" width="15.42578125" customWidth="1"/>
    <col min="7432" max="7432" width="48" customWidth="1"/>
    <col min="7433" max="7433" width="53.85546875" customWidth="1"/>
    <col min="7434" max="7434" width="26.42578125" customWidth="1"/>
    <col min="7435" max="7435" width="21.42578125" customWidth="1"/>
    <col min="7436" max="7436" width="23.5703125" customWidth="1"/>
    <col min="7437" max="7437" width="19.140625" customWidth="1"/>
    <col min="7438" max="7438" width="19.140625" bestFit="1" customWidth="1"/>
    <col min="7439" max="7439" width="9.140625" customWidth="1"/>
    <col min="7440" max="7440" width="11.85546875" customWidth="1"/>
    <col min="7441" max="7441" width="11.7109375" customWidth="1"/>
    <col min="7442" max="7442" width="9" bestFit="1" customWidth="1"/>
    <col min="7443" max="7445" width="9" customWidth="1"/>
    <col min="7683" max="7683" width="4.140625" customWidth="1"/>
    <col min="7684" max="7684" width="5.5703125" customWidth="1"/>
    <col min="7685" max="7685" width="6.140625" customWidth="1"/>
    <col min="7686" max="7686" width="4.7109375" customWidth="1"/>
    <col min="7687" max="7687" width="15.42578125" customWidth="1"/>
    <col min="7688" max="7688" width="48" customWidth="1"/>
    <col min="7689" max="7689" width="53.85546875" customWidth="1"/>
    <col min="7690" max="7690" width="26.42578125" customWidth="1"/>
    <col min="7691" max="7691" width="21.42578125" customWidth="1"/>
    <col min="7692" max="7692" width="23.5703125" customWidth="1"/>
    <col min="7693" max="7693" width="19.140625" customWidth="1"/>
    <col min="7694" max="7694" width="19.140625" bestFit="1" customWidth="1"/>
    <col min="7695" max="7695" width="9.140625" customWidth="1"/>
    <col min="7696" max="7696" width="11.85546875" customWidth="1"/>
    <col min="7697" max="7697" width="11.7109375" customWidth="1"/>
    <col min="7698" max="7698" width="9" bestFit="1" customWidth="1"/>
    <col min="7699" max="7701" width="9" customWidth="1"/>
    <col min="7939" max="7939" width="4.140625" customWidth="1"/>
    <col min="7940" max="7940" width="5.5703125" customWidth="1"/>
    <col min="7941" max="7941" width="6.140625" customWidth="1"/>
    <col min="7942" max="7942" width="4.7109375" customWidth="1"/>
    <col min="7943" max="7943" width="15.42578125" customWidth="1"/>
    <col min="7944" max="7944" width="48" customWidth="1"/>
    <col min="7945" max="7945" width="53.85546875" customWidth="1"/>
    <col min="7946" max="7946" width="26.42578125" customWidth="1"/>
    <col min="7947" max="7947" width="21.42578125" customWidth="1"/>
    <col min="7948" max="7948" width="23.5703125" customWidth="1"/>
    <col min="7949" max="7949" width="19.140625" customWidth="1"/>
    <col min="7950" max="7950" width="19.140625" bestFit="1" customWidth="1"/>
    <col min="7951" max="7951" width="9.140625" customWidth="1"/>
    <col min="7952" max="7952" width="11.85546875" customWidth="1"/>
    <col min="7953" max="7953" width="11.7109375" customWidth="1"/>
    <col min="7954" max="7954" width="9" bestFit="1" customWidth="1"/>
    <col min="7955" max="7957" width="9" customWidth="1"/>
    <col min="8195" max="8195" width="4.140625" customWidth="1"/>
    <col min="8196" max="8196" width="5.5703125" customWidth="1"/>
    <col min="8197" max="8197" width="6.140625" customWidth="1"/>
    <col min="8198" max="8198" width="4.7109375" customWidth="1"/>
    <col min="8199" max="8199" width="15.42578125" customWidth="1"/>
    <col min="8200" max="8200" width="48" customWidth="1"/>
    <col min="8201" max="8201" width="53.85546875" customWidth="1"/>
    <col min="8202" max="8202" width="26.42578125" customWidth="1"/>
    <col min="8203" max="8203" width="21.42578125" customWidth="1"/>
    <col min="8204" max="8204" width="23.5703125" customWidth="1"/>
    <col min="8205" max="8205" width="19.140625" customWidth="1"/>
    <col min="8206" max="8206" width="19.140625" bestFit="1" customWidth="1"/>
    <col min="8207" max="8207" width="9.140625" customWidth="1"/>
    <col min="8208" max="8208" width="11.85546875" customWidth="1"/>
    <col min="8209" max="8209" width="11.7109375" customWidth="1"/>
    <col min="8210" max="8210" width="9" bestFit="1" customWidth="1"/>
    <col min="8211" max="8213" width="9" customWidth="1"/>
    <col min="8451" max="8451" width="4.140625" customWidth="1"/>
    <col min="8452" max="8452" width="5.5703125" customWidth="1"/>
    <col min="8453" max="8453" width="6.140625" customWidth="1"/>
    <col min="8454" max="8454" width="4.7109375" customWidth="1"/>
    <col min="8455" max="8455" width="15.42578125" customWidth="1"/>
    <col min="8456" max="8456" width="48" customWidth="1"/>
    <col min="8457" max="8457" width="53.85546875" customWidth="1"/>
    <col min="8458" max="8458" width="26.42578125" customWidth="1"/>
    <col min="8459" max="8459" width="21.42578125" customWidth="1"/>
    <col min="8460" max="8460" width="23.5703125" customWidth="1"/>
    <col min="8461" max="8461" width="19.140625" customWidth="1"/>
    <col min="8462" max="8462" width="19.140625" bestFit="1" customWidth="1"/>
    <col min="8463" max="8463" width="9.140625" customWidth="1"/>
    <col min="8464" max="8464" width="11.85546875" customWidth="1"/>
    <col min="8465" max="8465" width="11.7109375" customWidth="1"/>
    <col min="8466" max="8466" width="9" bestFit="1" customWidth="1"/>
    <col min="8467" max="8469" width="9" customWidth="1"/>
    <col min="8707" max="8707" width="4.140625" customWidth="1"/>
    <col min="8708" max="8708" width="5.5703125" customWidth="1"/>
    <col min="8709" max="8709" width="6.140625" customWidth="1"/>
    <col min="8710" max="8710" width="4.7109375" customWidth="1"/>
    <col min="8711" max="8711" width="15.42578125" customWidth="1"/>
    <col min="8712" max="8712" width="48" customWidth="1"/>
    <col min="8713" max="8713" width="53.85546875" customWidth="1"/>
    <col min="8714" max="8714" width="26.42578125" customWidth="1"/>
    <col min="8715" max="8715" width="21.42578125" customWidth="1"/>
    <col min="8716" max="8716" width="23.5703125" customWidth="1"/>
    <col min="8717" max="8717" width="19.140625" customWidth="1"/>
    <col min="8718" max="8718" width="19.140625" bestFit="1" customWidth="1"/>
    <col min="8719" max="8719" width="9.140625" customWidth="1"/>
    <col min="8720" max="8720" width="11.85546875" customWidth="1"/>
    <col min="8721" max="8721" width="11.7109375" customWidth="1"/>
    <col min="8722" max="8722" width="9" bestFit="1" customWidth="1"/>
    <col min="8723" max="8725" width="9" customWidth="1"/>
    <col min="8963" max="8963" width="4.140625" customWidth="1"/>
    <col min="8964" max="8964" width="5.5703125" customWidth="1"/>
    <col min="8965" max="8965" width="6.140625" customWidth="1"/>
    <col min="8966" max="8966" width="4.7109375" customWidth="1"/>
    <col min="8967" max="8967" width="15.42578125" customWidth="1"/>
    <col min="8968" max="8968" width="48" customWidth="1"/>
    <col min="8969" max="8969" width="53.85546875" customWidth="1"/>
    <col min="8970" max="8970" width="26.42578125" customWidth="1"/>
    <col min="8971" max="8971" width="21.42578125" customWidth="1"/>
    <col min="8972" max="8972" width="23.5703125" customWidth="1"/>
    <col min="8973" max="8973" width="19.140625" customWidth="1"/>
    <col min="8974" max="8974" width="19.140625" bestFit="1" customWidth="1"/>
    <col min="8975" max="8975" width="9.140625" customWidth="1"/>
    <col min="8976" max="8976" width="11.85546875" customWidth="1"/>
    <col min="8977" max="8977" width="11.7109375" customWidth="1"/>
    <col min="8978" max="8978" width="9" bestFit="1" customWidth="1"/>
    <col min="8979" max="8981" width="9" customWidth="1"/>
    <col min="9219" max="9219" width="4.140625" customWidth="1"/>
    <col min="9220" max="9220" width="5.5703125" customWidth="1"/>
    <col min="9221" max="9221" width="6.140625" customWidth="1"/>
    <col min="9222" max="9222" width="4.7109375" customWidth="1"/>
    <col min="9223" max="9223" width="15.42578125" customWidth="1"/>
    <col min="9224" max="9224" width="48" customWidth="1"/>
    <col min="9225" max="9225" width="53.85546875" customWidth="1"/>
    <col min="9226" max="9226" width="26.42578125" customWidth="1"/>
    <col min="9227" max="9227" width="21.42578125" customWidth="1"/>
    <col min="9228" max="9228" width="23.5703125" customWidth="1"/>
    <col min="9229" max="9229" width="19.140625" customWidth="1"/>
    <col min="9230" max="9230" width="19.140625" bestFit="1" customWidth="1"/>
    <col min="9231" max="9231" width="9.140625" customWidth="1"/>
    <col min="9232" max="9232" width="11.85546875" customWidth="1"/>
    <col min="9233" max="9233" width="11.7109375" customWidth="1"/>
    <col min="9234" max="9234" width="9" bestFit="1" customWidth="1"/>
    <col min="9235" max="9237" width="9" customWidth="1"/>
    <col min="9475" max="9475" width="4.140625" customWidth="1"/>
    <col min="9476" max="9476" width="5.5703125" customWidth="1"/>
    <col min="9477" max="9477" width="6.140625" customWidth="1"/>
    <col min="9478" max="9478" width="4.7109375" customWidth="1"/>
    <col min="9479" max="9479" width="15.42578125" customWidth="1"/>
    <col min="9480" max="9480" width="48" customWidth="1"/>
    <col min="9481" max="9481" width="53.85546875" customWidth="1"/>
    <col min="9482" max="9482" width="26.42578125" customWidth="1"/>
    <col min="9483" max="9483" width="21.42578125" customWidth="1"/>
    <col min="9484" max="9484" width="23.5703125" customWidth="1"/>
    <col min="9485" max="9485" width="19.140625" customWidth="1"/>
    <col min="9486" max="9486" width="19.140625" bestFit="1" customWidth="1"/>
    <col min="9487" max="9487" width="9.140625" customWidth="1"/>
    <col min="9488" max="9488" width="11.85546875" customWidth="1"/>
    <col min="9489" max="9489" width="11.7109375" customWidth="1"/>
    <col min="9490" max="9490" width="9" bestFit="1" customWidth="1"/>
    <col min="9491" max="9493" width="9" customWidth="1"/>
    <col min="9731" max="9731" width="4.140625" customWidth="1"/>
    <col min="9732" max="9732" width="5.5703125" customWidth="1"/>
    <col min="9733" max="9733" width="6.140625" customWidth="1"/>
    <col min="9734" max="9734" width="4.7109375" customWidth="1"/>
    <col min="9735" max="9735" width="15.42578125" customWidth="1"/>
    <col min="9736" max="9736" width="48" customWidth="1"/>
    <col min="9737" max="9737" width="53.85546875" customWidth="1"/>
    <col min="9738" max="9738" width="26.42578125" customWidth="1"/>
    <col min="9739" max="9739" width="21.42578125" customWidth="1"/>
    <col min="9740" max="9740" width="23.5703125" customWidth="1"/>
    <col min="9741" max="9741" width="19.140625" customWidth="1"/>
    <col min="9742" max="9742" width="19.140625" bestFit="1" customWidth="1"/>
    <col min="9743" max="9743" width="9.140625" customWidth="1"/>
    <col min="9744" max="9744" width="11.85546875" customWidth="1"/>
    <col min="9745" max="9745" width="11.7109375" customWidth="1"/>
    <col min="9746" max="9746" width="9" bestFit="1" customWidth="1"/>
    <col min="9747" max="9749" width="9" customWidth="1"/>
    <col min="9987" max="9987" width="4.140625" customWidth="1"/>
    <col min="9988" max="9988" width="5.5703125" customWidth="1"/>
    <col min="9989" max="9989" width="6.140625" customWidth="1"/>
    <col min="9990" max="9990" width="4.7109375" customWidth="1"/>
    <col min="9991" max="9991" width="15.42578125" customWidth="1"/>
    <col min="9992" max="9992" width="48" customWidth="1"/>
    <col min="9993" max="9993" width="53.85546875" customWidth="1"/>
    <col min="9994" max="9994" width="26.42578125" customWidth="1"/>
    <col min="9995" max="9995" width="21.42578125" customWidth="1"/>
    <col min="9996" max="9996" width="23.5703125" customWidth="1"/>
    <col min="9997" max="9997" width="19.140625" customWidth="1"/>
    <col min="9998" max="9998" width="19.140625" bestFit="1" customWidth="1"/>
    <col min="9999" max="9999" width="9.140625" customWidth="1"/>
    <col min="10000" max="10000" width="11.85546875" customWidth="1"/>
    <col min="10001" max="10001" width="11.7109375" customWidth="1"/>
    <col min="10002" max="10002" width="9" bestFit="1" customWidth="1"/>
    <col min="10003" max="10005" width="9" customWidth="1"/>
    <col min="10243" max="10243" width="4.140625" customWidth="1"/>
    <col min="10244" max="10244" width="5.5703125" customWidth="1"/>
    <col min="10245" max="10245" width="6.140625" customWidth="1"/>
    <col min="10246" max="10246" width="4.7109375" customWidth="1"/>
    <col min="10247" max="10247" width="15.42578125" customWidth="1"/>
    <col min="10248" max="10248" width="48" customWidth="1"/>
    <col min="10249" max="10249" width="53.85546875" customWidth="1"/>
    <col min="10250" max="10250" width="26.42578125" customWidth="1"/>
    <col min="10251" max="10251" width="21.42578125" customWidth="1"/>
    <col min="10252" max="10252" width="23.5703125" customWidth="1"/>
    <col min="10253" max="10253" width="19.140625" customWidth="1"/>
    <col min="10254" max="10254" width="19.140625" bestFit="1" customWidth="1"/>
    <col min="10255" max="10255" width="9.140625" customWidth="1"/>
    <col min="10256" max="10256" width="11.85546875" customWidth="1"/>
    <col min="10257" max="10257" width="11.7109375" customWidth="1"/>
    <col min="10258" max="10258" width="9" bestFit="1" customWidth="1"/>
    <col min="10259" max="10261" width="9" customWidth="1"/>
    <col min="10499" max="10499" width="4.140625" customWidth="1"/>
    <col min="10500" max="10500" width="5.5703125" customWidth="1"/>
    <col min="10501" max="10501" width="6.140625" customWidth="1"/>
    <col min="10502" max="10502" width="4.7109375" customWidth="1"/>
    <col min="10503" max="10503" width="15.42578125" customWidth="1"/>
    <col min="10504" max="10504" width="48" customWidth="1"/>
    <col min="10505" max="10505" width="53.85546875" customWidth="1"/>
    <col min="10506" max="10506" width="26.42578125" customWidth="1"/>
    <col min="10507" max="10507" width="21.42578125" customWidth="1"/>
    <col min="10508" max="10508" width="23.5703125" customWidth="1"/>
    <col min="10509" max="10509" width="19.140625" customWidth="1"/>
    <col min="10510" max="10510" width="19.140625" bestFit="1" customWidth="1"/>
    <col min="10511" max="10511" width="9.140625" customWidth="1"/>
    <col min="10512" max="10512" width="11.85546875" customWidth="1"/>
    <col min="10513" max="10513" width="11.7109375" customWidth="1"/>
    <col min="10514" max="10514" width="9" bestFit="1" customWidth="1"/>
    <col min="10515" max="10517" width="9" customWidth="1"/>
    <col min="10755" max="10755" width="4.140625" customWidth="1"/>
    <col min="10756" max="10756" width="5.5703125" customWidth="1"/>
    <col min="10757" max="10757" width="6.140625" customWidth="1"/>
    <col min="10758" max="10758" width="4.7109375" customWidth="1"/>
    <col min="10759" max="10759" width="15.42578125" customWidth="1"/>
    <col min="10760" max="10760" width="48" customWidth="1"/>
    <col min="10761" max="10761" width="53.85546875" customWidth="1"/>
    <col min="10762" max="10762" width="26.42578125" customWidth="1"/>
    <col min="10763" max="10763" width="21.42578125" customWidth="1"/>
    <col min="10764" max="10764" width="23.5703125" customWidth="1"/>
    <col min="10765" max="10765" width="19.140625" customWidth="1"/>
    <col min="10766" max="10766" width="19.140625" bestFit="1" customWidth="1"/>
    <col min="10767" max="10767" width="9.140625" customWidth="1"/>
    <col min="10768" max="10768" width="11.85546875" customWidth="1"/>
    <col min="10769" max="10769" width="11.7109375" customWidth="1"/>
    <col min="10770" max="10770" width="9" bestFit="1" customWidth="1"/>
    <col min="10771" max="10773" width="9" customWidth="1"/>
    <col min="11011" max="11011" width="4.140625" customWidth="1"/>
    <col min="11012" max="11012" width="5.5703125" customWidth="1"/>
    <col min="11013" max="11013" width="6.140625" customWidth="1"/>
    <col min="11014" max="11014" width="4.7109375" customWidth="1"/>
    <col min="11015" max="11015" width="15.42578125" customWidth="1"/>
    <col min="11016" max="11016" width="48" customWidth="1"/>
    <col min="11017" max="11017" width="53.85546875" customWidth="1"/>
    <col min="11018" max="11018" width="26.42578125" customWidth="1"/>
    <col min="11019" max="11019" width="21.42578125" customWidth="1"/>
    <col min="11020" max="11020" width="23.5703125" customWidth="1"/>
    <col min="11021" max="11021" width="19.140625" customWidth="1"/>
    <col min="11022" max="11022" width="19.140625" bestFit="1" customWidth="1"/>
    <col min="11023" max="11023" width="9.140625" customWidth="1"/>
    <col min="11024" max="11024" width="11.85546875" customWidth="1"/>
    <col min="11025" max="11025" width="11.7109375" customWidth="1"/>
    <col min="11026" max="11026" width="9" bestFit="1" customWidth="1"/>
    <col min="11027" max="11029" width="9" customWidth="1"/>
    <col min="11267" max="11267" width="4.140625" customWidth="1"/>
    <col min="11268" max="11268" width="5.5703125" customWidth="1"/>
    <col min="11269" max="11269" width="6.140625" customWidth="1"/>
    <col min="11270" max="11270" width="4.7109375" customWidth="1"/>
    <col min="11271" max="11271" width="15.42578125" customWidth="1"/>
    <col min="11272" max="11272" width="48" customWidth="1"/>
    <col min="11273" max="11273" width="53.85546875" customWidth="1"/>
    <col min="11274" max="11274" width="26.42578125" customWidth="1"/>
    <col min="11275" max="11275" width="21.42578125" customWidth="1"/>
    <col min="11276" max="11276" width="23.5703125" customWidth="1"/>
    <col min="11277" max="11277" width="19.140625" customWidth="1"/>
    <col min="11278" max="11278" width="19.140625" bestFit="1" customWidth="1"/>
    <col min="11279" max="11279" width="9.140625" customWidth="1"/>
    <col min="11280" max="11280" width="11.85546875" customWidth="1"/>
    <col min="11281" max="11281" width="11.7109375" customWidth="1"/>
    <col min="11282" max="11282" width="9" bestFit="1" customWidth="1"/>
    <col min="11283" max="11285" width="9" customWidth="1"/>
    <col min="11523" max="11523" width="4.140625" customWidth="1"/>
    <col min="11524" max="11524" width="5.5703125" customWidth="1"/>
    <col min="11525" max="11525" width="6.140625" customWidth="1"/>
    <col min="11526" max="11526" width="4.7109375" customWidth="1"/>
    <col min="11527" max="11527" width="15.42578125" customWidth="1"/>
    <col min="11528" max="11528" width="48" customWidth="1"/>
    <col min="11529" max="11529" width="53.85546875" customWidth="1"/>
    <col min="11530" max="11530" width="26.42578125" customWidth="1"/>
    <col min="11531" max="11531" width="21.42578125" customWidth="1"/>
    <col min="11532" max="11532" width="23.5703125" customWidth="1"/>
    <col min="11533" max="11533" width="19.140625" customWidth="1"/>
    <col min="11534" max="11534" width="19.140625" bestFit="1" customWidth="1"/>
    <col min="11535" max="11535" width="9.140625" customWidth="1"/>
    <col min="11536" max="11536" width="11.85546875" customWidth="1"/>
    <col min="11537" max="11537" width="11.7109375" customWidth="1"/>
    <col min="11538" max="11538" width="9" bestFit="1" customWidth="1"/>
    <col min="11539" max="11541" width="9" customWidth="1"/>
    <col min="11779" max="11779" width="4.140625" customWidth="1"/>
    <col min="11780" max="11780" width="5.5703125" customWidth="1"/>
    <col min="11781" max="11781" width="6.140625" customWidth="1"/>
    <col min="11782" max="11782" width="4.7109375" customWidth="1"/>
    <col min="11783" max="11783" width="15.42578125" customWidth="1"/>
    <col min="11784" max="11784" width="48" customWidth="1"/>
    <col min="11785" max="11785" width="53.85546875" customWidth="1"/>
    <col min="11786" max="11786" width="26.42578125" customWidth="1"/>
    <col min="11787" max="11787" width="21.42578125" customWidth="1"/>
    <col min="11788" max="11788" width="23.5703125" customWidth="1"/>
    <col min="11789" max="11789" width="19.140625" customWidth="1"/>
    <col min="11790" max="11790" width="19.140625" bestFit="1" customWidth="1"/>
    <col min="11791" max="11791" width="9.140625" customWidth="1"/>
    <col min="11792" max="11792" width="11.85546875" customWidth="1"/>
    <col min="11793" max="11793" width="11.7109375" customWidth="1"/>
    <col min="11794" max="11794" width="9" bestFit="1" customWidth="1"/>
    <col min="11795" max="11797" width="9" customWidth="1"/>
    <col min="12035" max="12035" width="4.140625" customWidth="1"/>
    <col min="12036" max="12036" width="5.5703125" customWidth="1"/>
    <col min="12037" max="12037" width="6.140625" customWidth="1"/>
    <col min="12038" max="12038" width="4.7109375" customWidth="1"/>
    <col min="12039" max="12039" width="15.42578125" customWidth="1"/>
    <col min="12040" max="12040" width="48" customWidth="1"/>
    <col min="12041" max="12041" width="53.85546875" customWidth="1"/>
    <col min="12042" max="12042" width="26.42578125" customWidth="1"/>
    <col min="12043" max="12043" width="21.42578125" customWidth="1"/>
    <col min="12044" max="12044" width="23.5703125" customWidth="1"/>
    <col min="12045" max="12045" width="19.140625" customWidth="1"/>
    <col min="12046" max="12046" width="19.140625" bestFit="1" customWidth="1"/>
    <col min="12047" max="12047" width="9.140625" customWidth="1"/>
    <col min="12048" max="12048" width="11.85546875" customWidth="1"/>
    <col min="12049" max="12049" width="11.7109375" customWidth="1"/>
    <col min="12050" max="12050" width="9" bestFit="1" customWidth="1"/>
    <col min="12051" max="12053" width="9" customWidth="1"/>
    <col min="12291" max="12291" width="4.140625" customWidth="1"/>
    <col min="12292" max="12292" width="5.5703125" customWidth="1"/>
    <col min="12293" max="12293" width="6.140625" customWidth="1"/>
    <col min="12294" max="12294" width="4.7109375" customWidth="1"/>
    <col min="12295" max="12295" width="15.42578125" customWidth="1"/>
    <col min="12296" max="12296" width="48" customWidth="1"/>
    <col min="12297" max="12297" width="53.85546875" customWidth="1"/>
    <col min="12298" max="12298" width="26.42578125" customWidth="1"/>
    <col min="12299" max="12299" width="21.42578125" customWidth="1"/>
    <col min="12300" max="12300" width="23.5703125" customWidth="1"/>
    <col min="12301" max="12301" width="19.140625" customWidth="1"/>
    <col min="12302" max="12302" width="19.140625" bestFit="1" customWidth="1"/>
    <col min="12303" max="12303" width="9.140625" customWidth="1"/>
    <col min="12304" max="12304" width="11.85546875" customWidth="1"/>
    <col min="12305" max="12305" width="11.7109375" customWidth="1"/>
    <col min="12306" max="12306" width="9" bestFit="1" customWidth="1"/>
    <col min="12307" max="12309" width="9" customWidth="1"/>
    <col min="12547" max="12547" width="4.140625" customWidth="1"/>
    <col min="12548" max="12548" width="5.5703125" customWidth="1"/>
    <col min="12549" max="12549" width="6.140625" customWidth="1"/>
    <col min="12550" max="12550" width="4.7109375" customWidth="1"/>
    <col min="12551" max="12551" width="15.42578125" customWidth="1"/>
    <col min="12552" max="12552" width="48" customWidth="1"/>
    <col min="12553" max="12553" width="53.85546875" customWidth="1"/>
    <col min="12554" max="12554" width="26.42578125" customWidth="1"/>
    <col min="12555" max="12555" width="21.42578125" customWidth="1"/>
    <col min="12556" max="12556" width="23.5703125" customWidth="1"/>
    <col min="12557" max="12557" width="19.140625" customWidth="1"/>
    <col min="12558" max="12558" width="19.140625" bestFit="1" customWidth="1"/>
    <col min="12559" max="12559" width="9.140625" customWidth="1"/>
    <col min="12560" max="12560" width="11.85546875" customWidth="1"/>
    <col min="12561" max="12561" width="11.7109375" customWidth="1"/>
    <col min="12562" max="12562" width="9" bestFit="1" customWidth="1"/>
    <col min="12563" max="12565" width="9" customWidth="1"/>
    <col min="12803" max="12803" width="4.140625" customWidth="1"/>
    <col min="12804" max="12804" width="5.5703125" customWidth="1"/>
    <col min="12805" max="12805" width="6.140625" customWidth="1"/>
    <col min="12806" max="12806" width="4.7109375" customWidth="1"/>
    <col min="12807" max="12807" width="15.42578125" customWidth="1"/>
    <col min="12808" max="12808" width="48" customWidth="1"/>
    <col min="12809" max="12809" width="53.85546875" customWidth="1"/>
    <col min="12810" max="12810" width="26.42578125" customWidth="1"/>
    <col min="12811" max="12811" width="21.42578125" customWidth="1"/>
    <col min="12812" max="12812" width="23.5703125" customWidth="1"/>
    <col min="12813" max="12813" width="19.140625" customWidth="1"/>
    <col min="12814" max="12814" width="19.140625" bestFit="1" customWidth="1"/>
    <col min="12815" max="12815" width="9.140625" customWidth="1"/>
    <col min="12816" max="12816" width="11.85546875" customWidth="1"/>
    <col min="12817" max="12817" width="11.7109375" customWidth="1"/>
    <col min="12818" max="12818" width="9" bestFit="1" customWidth="1"/>
    <col min="12819" max="12821" width="9" customWidth="1"/>
    <col min="13059" max="13059" width="4.140625" customWidth="1"/>
    <col min="13060" max="13060" width="5.5703125" customWidth="1"/>
    <col min="13061" max="13061" width="6.140625" customWidth="1"/>
    <col min="13062" max="13062" width="4.7109375" customWidth="1"/>
    <col min="13063" max="13063" width="15.42578125" customWidth="1"/>
    <col min="13064" max="13064" width="48" customWidth="1"/>
    <col min="13065" max="13065" width="53.85546875" customWidth="1"/>
    <col min="13066" max="13066" width="26.42578125" customWidth="1"/>
    <col min="13067" max="13067" width="21.42578125" customWidth="1"/>
    <col min="13068" max="13068" width="23.5703125" customWidth="1"/>
    <col min="13069" max="13069" width="19.140625" customWidth="1"/>
    <col min="13070" max="13070" width="19.140625" bestFit="1" customWidth="1"/>
    <col min="13071" max="13071" width="9.140625" customWidth="1"/>
    <col min="13072" max="13072" width="11.85546875" customWidth="1"/>
    <col min="13073" max="13073" width="11.7109375" customWidth="1"/>
    <col min="13074" max="13074" width="9" bestFit="1" customWidth="1"/>
    <col min="13075" max="13077" width="9" customWidth="1"/>
    <col min="13315" max="13315" width="4.140625" customWidth="1"/>
    <col min="13316" max="13316" width="5.5703125" customWidth="1"/>
    <col min="13317" max="13317" width="6.140625" customWidth="1"/>
    <col min="13318" max="13318" width="4.7109375" customWidth="1"/>
    <col min="13319" max="13319" width="15.42578125" customWidth="1"/>
    <col min="13320" max="13320" width="48" customWidth="1"/>
    <col min="13321" max="13321" width="53.85546875" customWidth="1"/>
    <col min="13322" max="13322" width="26.42578125" customWidth="1"/>
    <col min="13323" max="13323" width="21.42578125" customWidth="1"/>
    <col min="13324" max="13324" width="23.5703125" customWidth="1"/>
    <col min="13325" max="13325" width="19.140625" customWidth="1"/>
    <col min="13326" max="13326" width="19.140625" bestFit="1" customWidth="1"/>
    <col min="13327" max="13327" width="9.140625" customWidth="1"/>
    <col min="13328" max="13328" width="11.85546875" customWidth="1"/>
    <col min="13329" max="13329" width="11.7109375" customWidth="1"/>
    <col min="13330" max="13330" width="9" bestFit="1" customWidth="1"/>
    <col min="13331" max="13333" width="9" customWidth="1"/>
    <col min="13571" max="13571" width="4.140625" customWidth="1"/>
    <col min="13572" max="13572" width="5.5703125" customWidth="1"/>
    <col min="13573" max="13573" width="6.140625" customWidth="1"/>
    <col min="13574" max="13574" width="4.7109375" customWidth="1"/>
    <col min="13575" max="13575" width="15.42578125" customWidth="1"/>
    <col min="13576" max="13576" width="48" customWidth="1"/>
    <col min="13577" max="13577" width="53.85546875" customWidth="1"/>
    <col min="13578" max="13578" width="26.42578125" customWidth="1"/>
    <col min="13579" max="13579" width="21.42578125" customWidth="1"/>
    <col min="13580" max="13580" width="23.5703125" customWidth="1"/>
    <col min="13581" max="13581" width="19.140625" customWidth="1"/>
    <col min="13582" max="13582" width="19.140625" bestFit="1" customWidth="1"/>
    <col min="13583" max="13583" width="9.140625" customWidth="1"/>
    <col min="13584" max="13584" width="11.85546875" customWidth="1"/>
    <col min="13585" max="13585" width="11.7109375" customWidth="1"/>
    <col min="13586" max="13586" width="9" bestFit="1" customWidth="1"/>
    <col min="13587" max="13589" width="9" customWidth="1"/>
    <col min="13827" max="13827" width="4.140625" customWidth="1"/>
    <col min="13828" max="13828" width="5.5703125" customWidth="1"/>
    <col min="13829" max="13829" width="6.140625" customWidth="1"/>
    <col min="13830" max="13830" width="4.7109375" customWidth="1"/>
    <col min="13831" max="13831" width="15.42578125" customWidth="1"/>
    <col min="13832" max="13832" width="48" customWidth="1"/>
    <col min="13833" max="13833" width="53.85546875" customWidth="1"/>
    <col min="13834" max="13834" width="26.42578125" customWidth="1"/>
    <col min="13835" max="13835" width="21.42578125" customWidth="1"/>
    <col min="13836" max="13836" width="23.5703125" customWidth="1"/>
    <col min="13837" max="13837" width="19.140625" customWidth="1"/>
    <col min="13838" max="13838" width="19.140625" bestFit="1" customWidth="1"/>
    <col min="13839" max="13839" width="9.140625" customWidth="1"/>
    <col min="13840" max="13840" width="11.85546875" customWidth="1"/>
    <col min="13841" max="13841" width="11.7109375" customWidth="1"/>
    <col min="13842" max="13842" width="9" bestFit="1" customWidth="1"/>
    <col min="13843" max="13845" width="9" customWidth="1"/>
    <col min="14083" max="14083" width="4.140625" customWidth="1"/>
    <col min="14084" max="14084" width="5.5703125" customWidth="1"/>
    <col min="14085" max="14085" width="6.140625" customWidth="1"/>
    <col min="14086" max="14086" width="4.7109375" customWidth="1"/>
    <col min="14087" max="14087" width="15.42578125" customWidth="1"/>
    <col min="14088" max="14088" width="48" customWidth="1"/>
    <col min="14089" max="14089" width="53.85546875" customWidth="1"/>
    <col min="14090" max="14090" width="26.42578125" customWidth="1"/>
    <col min="14091" max="14091" width="21.42578125" customWidth="1"/>
    <col min="14092" max="14092" width="23.5703125" customWidth="1"/>
    <col min="14093" max="14093" width="19.140625" customWidth="1"/>
    <col min="14094" max="14094" width="19.140625" bestFit="1" customWidth="1"/>
    <col min="14095" max="14095" width="9.140625" customWidth="1"/>
    <col min="14096" max="14096" width="11.85546875" customWidth="1"/>
    <col min="14097" max="14097" width="11.7109375" customWidth="1"/>
    <col min="14098" max="14098" width="9" bestFit="1" customWidth="1"/>
    <col min="14099" max="14101" width="9" customWidth="1"/>
    <col min="14339" max="14339" width="4.140625" customWidth="1"/>
    <col min="14340" max="14340" width="5.5703125" customWidth="1"/>
    <col min="14341" max="14341" width="6.140625" customWidth="1"/>
    <col min="14342" max="14342" width="4.7109375" customWidth="1"/>
    <col min="14343" max="14343" width="15.42578125" customWidth="1"/>
    <col min="14344" max="14344" width="48" customWidth="1"/>
    <col min="14345" max="14345" width="53.85546875" customWidth="1"/>
    <col min="14346" max="14346" width="26.42578125" customWidth="1"/>
    <col min="14347" max="14347" width="21.42578125" customWidth="1"/>
    <col min="14348" max="14348" width="23.5703125" customWidth="1"/>
    <col min="14349" max="14349" width="19.140625" customWidth="1"/>
    <col min="14350" max="14350" width="19.140625" bestFit="1" customWidth="1"/>
    <col min="14351" max="14351" width="9.140625" customWidth="1"/>
    <col min="14352" max="14352" width="11.85546875" customWidth="1"/>
    <col min="14353" max="14353" width="11.7109375" customWidth="1"/>
    <col min="14354" max="14354" width="9" bestFit="1" customWidth="1"/>
    <col min="14355" max="14357" width="9" customWidth="1"/>
    <col min="14595" max="14595" width="4.140625" customWidth="1"/>
    <col min="14596" max="14596" width="5.5703125" customWidth="1"/>
    <col min="14597" max="14597" width="6.140625" customWidth="1"/>
    <col min="14598" max="14598" width="4.7109375" customWidth="1"/>
    <col min="14599" max="14599" width="15.42578125" customWidth="1"/>
    <col min="14600" max="14600" width="48" customWidth="1"/>
    <col min="14601" max="14601" width="53.85546875" customWidth="1"/>
    <col min="14602" max="14602" width="26.42578125" customWidth="1"/>
    <col min="14603" max="14603" width="21.42578125" customWidth="1"/>
    <col min="14604" max="14604" width="23.5703125" customWidth="1"/>
    <col min="14605" max="14605" width="19.140625" customWidth="1"/>
    <col min="14606" max="14606" width="19.140625" bestFit="1" customWidth="1"/>
    <col min="14607" max="14607" width="9.140625" customWidth="1"/>
    <col min="14608" max="14608" width="11.85546875" customWidth="1"/>
    <col min="14609" max="14609" width="11.7109375" customWidth="1"/>
    <col min="14610" max="14610" width="9" bestFit="1" customWidth="1"/>
    <col min="14611" max="14613" width="9" customWidth="1"/>
    <col min="14851" max="14851" width="4.140625" customWidth="1"/>
    <col min="14852" max="14852" width="5.5703125" customWidth="1"/>
    <col min="14853" max="14853" width="6.140625" customWidth="1"/>
    <col min="14854" max="14854" width="4.7109375" customWidth="1"/>
    <col min="14855" max="14855" width="15.42578125" customWidth="1"/>
    <col min="14856" max="14856" width="48" customWidth="1"/>
    <col min="14857" max="14857" width="53.85546875" customWidth="1"/>
    <col min="14858" max="14858" width="26.42578125" customWidth="1"/>
    <col min="14859" max="14859" width="21.42578125" customWidth="1"/>
    <col min="14860" max="14860" width="23.5703125" customWidth="1"/>
    <col min="14861" max="14861" width="19.140625" customWidth="1"/>
    <col min="14862" max="14862" width="19.140625" bestFit="1" customWidth="1"/>
    <col min="14863" max="14863" width="9.140625" customWidth="1"/>
    <col min="14864" max="14864" width="11.85546875" customWidth="1"/>
    <col min="14865" max="14865" width="11.7109375" customWidth="1"/>
    <col min="14866" max="14866" width="9" bestFit="1" customWidth="1"/>
    <col min="14867" max="14869" width="9" customWidth="1"/>
    <col min="15107" max="15107" width="4.140625" customWidth="1"/>
    <col min="15108" max="15108" width="5.5703125" customWidth="1"/>
    <col min="15109" max="15109" width="6.140625" customWidth="1"/>
    <col min="15110" max="15110" width="4.7109375" customWidth="1"/>
    <col min="15111" max="15111" width="15.42578125" customWidth="1"/>
    <col min="15112" max="15112" width="48" customWidth="1"/>
    <col min="15113" max="15113" width="53.85546875" customWidth="1"/>
    <col min="15114" max="15114" width="26.42578125" customWidth="1"/>
    <col min="15115" max="15115" width="21.42578125" customWidth="1"/>
    <col min="15116" max="15116" width="23.5703125" customWidth="1"/>
    <col min="15117" max="15117" width="19.140625" customWidth="1"/>
    <col min="15118" max="15118" width="19.140625" bestFit="1" customWidth="1"/>
    <col min="15119" max="15119" width="9.140625" customWidth="1"/>
    <col min="15120" max="15120" width="11.85546875" customWidth="1"/>
    <col min="15121" max="15121" width="11.7109375" customWidth="1"/>
    <col min="15122" max="15122" width="9" bestFit="1" customWidth="1"/>
    <col min="15123" max="15125" width="9" customWidth="1"/>
    <col min="15363" max="15363" width="4.140625" customWidth="1"/>
    <col min="15364" max="15364" width="5.5703125" customWidth="1"/>
    <col min="15365" max="15365" width="6.140625" customWidth="1"/>
    <col min="15366" max="15366" width="4.7109375" customWidth="1"/>
    <col min="15367" max="15367" width="15.42578125" customWidth="1"/>
    <col min="15368" max="15368" width="48" customWidth="1"/>
    <col min="15369" max="15369" width="53.85546875" customWidth="1"/>
    <col min="15370" max="15370" width="26.42578125" customWidth="1"/>
    <col min="15371" max="15371" width="21.42578125" customWidth="1"/>
    <col min="15372" max="15372" width="23.5703125" customWidth="1"/>
    <col min="15373" max="15373" width="19.140625" customWidth="1"/>
    <col min="15374" max="15374" width="19.140625" bestFit="1" customWidth="1"/>
    <col min="15375" max="15375" width="9.140625" customWidth="1"/>
    <col min="15376" max="15376" width="11.85546875" customWidth="1"/>
    <col min="15377" max="15377" width="11.7109375" customWidth="1"/>
    <col min="15378" max="15378" width="9" bestFit="1" customWidth="1"/>
    <col min="15379" max="15381" width="9" customWidth="1"/>
    <col min="15619" max="15619" width="4.140625" customWidth="1"/>
    <col min="15620" max="15620" width="5.5703125" customWidth="1"/>
    <col min="15621" max="15621" width="6.140625" customWidth="1"/>
    <col min="15622" max="15622" width="4.7109375" customWidth="1"/>
    <col min="15623" max="15623" width="15.42578125" customWidth="1"/>
    <col min="15624" max="15624" width="48" customWidth="1"/>
    <col min="15625" max="15625" width="53.85546875" customWidth="1"/>
    <col min="15626" max="15626" width="26.42578125" customWidth="1"/>
    <col min="15627" max="15627" width="21.42578125" customWidth="1"/>
    <col min="15628" max="15628" width="23.5703125" customWidth="1"/>
    <col min="15629" max="15629" width="19.140625" customWidth="1"/>
    <col min="15630" max="15630" width="19.140625" bestFit="1" customWidth="1"/>
    <col min="15631" max="15631" width="9.140625" customWidth="1"/>
    <col min="15632" max="15632" width="11.85546875" customWidth="1"/>
    <col min="15633" max="15633" width="11.7109375" customWidth="1"/>
    <col min="15634" max="15634" width="9" bestFit="1" customWidth="1"/>
    <col min="15635" max="15637" width="9" customWidth="1"/>
    <col min="15875" max="15875" width="4.140625" customWidth="1"/>
    <col min="15876" max="15876" width="5.5703125" customWidth="1"/>
    <col min="15877" max="15877" width="6.140625" customWidth="1"/>
    <col min="15878" max="15878" width="4.7109375" customWidth="1"/>
    <col min="15879" max="15879" width="15.42578125" customWidth="1"/>
    <col min="15880" max="15880" width="48" customWidth="1"/>
    <col min="15881" max="15881" width="53.85546875" customWidth="1"/>
    <col min="15882" max="15882" width="26.42578125" customWidth="1"/>
    <col min="15883" max="15883" width="21.42578125" customWidth="1"/>
    <col min="15884" max="15884" width="23.5703125" customWidth="1"/>
    <col min="15885" max="15885" width="19.140625" customWidth="1"/>
    <col min="15886" max="15886" width="19.140625" bestFit="1" customWidth="1"/>
    <col min="15887" max="15887" width="9.140625" customWidth="1"/>
    <col min="15888" max="15888" width="11.85546875" customWidth="1"/>
    <col min="15889" max="15889" width="11.7109375" customWidth="1"/>
    <col min="15890" max="15890" width="9" bestFit="1" customWidth="1"/>
    <col min="15891" max="15893" width="9" customWidth="1"/>
    <col min="16131" max="16131" width="4.140625" customWidth="1"/>
    <col min="16132" max="16132" width="5.5703125" customWidth="1"/>
    <col min="16133" max="16133" width="6.140625" customWidth="1"/>
    <col min="16134" max="16134" width="4.7109375" customWidth="1"/>
    <col min="16135" max="16135" width="15.42578125" customWidth="1"/>
    <col min="16136" max="16136" width="48" customWidth="1"/>
    <col min="16137" max="16137" width="53.85546875" customWidth="1"/>
    <col min="16138" max="16138" width="26.42578125" customWidth="1"/>
    <col min="16139" max="16139" width="21.42578125" customWidth="1"/>
    <col min="16140" max="16140" width="23.5703125" customWidth="1"/>
    <col min="16141" max="16141" width="19.140625" customWidth="1"/>
    <col min="16142" max="16142" width="19.140625" bestFit="1" customWidth="1"/>
    <col min="16143" max="16143" width="9.140625" customWidth="1"/>
    <col min="16144" max="16144" width="11.85546875" customWidth="1"/>
    <col min="16145" max="16145" width="11.7109375" customWidth="1"/>
    <col min="16146" max="16146" width="9" bestFit="1" customWidth="1"/>
    <col min="16147" max="16149" width="9" customWidth="1"/>
  </cols>
  <sheetData>
    <row r="2" spans="1:21" ht="15.75">
      <c r="A2" s="642" t="s">
        <v>5796</v>
      </c>
      <c r="B2" s="642"/>
      <c r="C2" s="642"/>
      <c r="D2" s="642"/>
      <c r="E2" s="642"/>
      <c r="F2" s="642"/>
      <c r="G2" s="642"/>
      <c r="H2" s="642"/>
      <c r="I2" s="642"/>
      <c r="J2" s="642"/>
      <c r="K2" s="642"/>
      <c r="L2" s="642"/>
      <c r="M2" s="642"/>
      <c r="N2" s="642"/>
      <c r="O2" s="642"/>
      <c r="P2" s="642"/>
      <c r="Q2" s="642"/>
      <c r="R2" s="642"/>
      <c r="S2" s="172"/>
      <c r="T2" s="172"/>
      <c r="U2" s="173"/>
    </row>
    <row r="3" spans="1:21" ht="15.75">
      <c r="A3" s="1"/>
      <c r="B3" s="2"/>
      <c r="C3" s="2"/>
      <c r="D3" s="2"/>
      <c r="E3" s="2"/>
      <c r="F3" s="2"/>
      <c r="G3" s="2"/>
      <c r="H3" s="2"/>
      <c r="I3" s="2"/>
      <c r="J3" s="2"/>
      <c r="K3" s="2"/>
      <c r="L3" s="2"/>
      <c r="Q3" s="2"/>
    </row>
    <row r="4" spans="1:21" s="3" customFormat="1" ht="30" customHeight="1">
      <c r="A4" s="653" t="s">
        <v>0</v>
      </c>
      <c r="B4" s="652" t="s">
        <v>1</v>
      </c>
      <c r="C4" s="648" t="s">
        <v>2</v>
      </c>
      <c r="D4" s="648" t="s">
        <v>3</v>
      </c>
      <c r="E4" s="653" t="s">
        <v>4</v>
      </c>
      <c r="F4" s="653" t="s">
        <v>5</v>
      </c>
      <c r="G4" s="653" t="s">
        <v>6</v>
      </c>
      <c r="H4" s="648" t="s">
        <v>7</v>
      </c>
      <c r="I4" s="648"/>
      <c r="J4" s="653" t="s">
        <v>1224</v>
      </c>
      <c r="K4" s="648" t="s">
        <v>1425</v>
      </c>
      <c r="L4" s="649"/>
      <c r="M4" s="486" t="s">
        <v>1989</v>
      </c>
      <c r="N4" s="486"/>
      <c r="O4" s="486" t="s">
        <v>1227</v>
      </c>
      <c r="P4" s="486"/>
      <c r="Q4" s="650" t="s">
        <v>12</v>
      </c>
      <c r="R4" s="648" t="s">
        <v>13</v>
      </c>
      <c r="S4" s="175"/>
      <c r="T4" s="175"/>
      <c r="U4" s="175"/>
    </row>
    <row r="5" spans="1:21" s="3" customFormat="1" ht="42" customHeight="1">
      <c r="A5" s="654"/>
      <c r="B5" s="655"/>
      <c r="C5" s="652"/>
      <c r="D5" s="652"/>
      <c r="E5" s="654"/>
      <c r="F5" s="654"/>
      <c r="G5" s="654"/>
      <c r="H5" s="176" t="s">
        <v>14</v>
      </c>
      <c r="I5" s="176" t="s">
        <v>15</v>
      </c>
      <c r="J5" s="654"/>
      <c r="K5" s="176">
        <v>2016</v>
      </c>
      <c r="L5" s="177">
        <v>2017</v>
      </c>
      <c r="M5" s="150">
        <v>2016</v>
      </c>
      <c r="N5" s="150">
        <v>2017</v>
      </c>
      <c r="O5" s="150">
        <v>2016</v>
      </c>
      <c r="P5" s="150">
        <v>2017</v>
      </c>
      <c r="Q5" s="651"/>
      <c r="R5" s="652"/>
      <c r="S5" s="175"/>
      <c r="T5" s="175"/>
      <c r="U5" s="175"/>
    </row>
    <row r="6" spans="1:21" s="3" customFormat="1" ht="15.75" customHeight="1">
      <c r="A6" s="156" t="s">
        <v>16</v>
      </c>
      <c r="B6" s="152" t="s">
        <v>17</v>
      </c>
      <c r="C6" s="152" t="s">
        <v>18</v>
      </c>
      <c r="D6" s="152" t="s">
        <v>19</v>
      </c>
      <c r="E6" s="156" t="s">
        <v>20</v>
      </c>
      <c r="F6" s="156" t="s">
        <v>21</v>
      </c>
      <c r="G6" s="156" t="s">
        <v>22</v>
      </c>
      <c r="H6" s="152" t="s">
        <v>23</v>
      </c>
      <c r="I6" s="152" t="s">
        <v>24</v>
      </c>
      <c r="J6" s="156" t="s">
        <v>25</v>
      </c>
      <c r="K6" s="152" t="s">
        <v>26</v>
      </c>
      <c r="L6" s="152" t="s">
        <v>27</v>
      </c>
      <c r="M6" s="152" t="s">
        <v>28</v>
      </c>
      <c r="N6" s="152" t="s">
        <v>29</v>
      </c>
      <c r="O6" s="152" t="s">
        <v>30</v>
      </c>
      <c r="P6" s="152" t="s">
        <v>31</v>
      </c>
      <c r="Q6" s="156" t="s">
        <v>32</v>
      </c>
      <c r="R6" s="152" t="s">
        <v>33</v>
      </c>
      <c r="S6" s="175"/>
      <c r="T6" s="175"/>
      <c r="U6" s="175"/>
    </row>
    <row r="7" spans="1:21" s="179" customFormat="1" ht="69" customHeight="1">
      <c r="A7" s="204">
        <v>1</v>
      </c>
      <c r="B7" s="204" t="s">
        <v>1250</v>
      </c>
      <c r="C7" s="204">
        <v>2</v>
      </c>
      <c r="D7" s="204">
        <v>4</v>
      </c>
      <c r="E7" s="204" t="s">
        <v>3756</v>
      </c>
      <c r="F7" s="204" t="s">
        <v>3757</v>
      </c>
      <c r="G7" s="204" t="s">
        <v>3758</v>
      </c>
      <c r="H7" s="204" t="s">
        <v>1254</v>
      </c>
      <c r="I7" s="204">
        <v>50</v>
      </c>
      <c r="J7" s="204" t="s">
        <v>2150</v>
      </c>
      <c r="K7" s="204" t="s">
        <v>35</v>
      </c>
      <c r="L7" s="204" t="s">
        <v>944</v>
      </c>
      <c r="M7" s="206">
        <v>18260</v>
      </c>
      <c r="N7" s="206"/>
      <c r="O7" s="206">
        <v>18260</v>
      </c>
      <c r="P7" s="206"/>
      <c r="Q7" s="204" t="s">
        <v>3759</v>
      </c>
      <c r="R7" s="204" t="s">
        <v>3760</v>
      </c>
      <c r="S7" s="178"/>
      <c r="T7" s="178"/>
      <c r="U7" s="178"/>
    </row>
    <row r="8" spans="1:21" s="179" customFormat="1" ht="72.75" customHeight="1">
      <c r="A8" s="204">
        <v>2</v>
      </c>
      <c r="B8" s="204" t="s">
        <v>1250</v>
      </c>
      <c r="C8" s="204" t="s">
        <v>45</v>
      </c>
      <c r="D8" s="204">
        <v>4</v>
      </c>
      <c r="E8" s="204" t="s">
        <v>3761</v>
      </c>
      <c r="F8" s="204" t="s">
        <v>3757</v>
      </c>
      <c r="G8" s="204" t="s">
        <v>1086</v>
      </c>
      <c r="H8" s="204" t="s">
        <v>1270</v>
      </c>
      <c r="I8" s="204">
        <v>29</v>
      </c>
      <c r="J8" s="204" t="s">
        <v>2150</v>
      </c>
      <c r="K8" s="204" t="s">
        <v>1262</v>
      </c>
      <c r="L8" s="204" t="s">
        <v>944</v>
      </c>
      <c r="M8" s="206">
        <v>36600</v>
      </c>
      <c r="N8" s="206"/>
      <c r="O8" s="206">
        <v>36600</v>
      </c>
      <c r="P8" s="206"/>
      <c r="Q8" s="204" t="s">
        <v>3759</v>
      </c>
      <c r="R8" s="204" t="s">
        <v>3760</v>
      </c>
      <c r="S8" s="178"/>
      <c r="T8" s="178"/>
      <c r="U8" s="178"/>
    </row>
    <row r="9" spans="1:21" s="179" customFormat="1" ht="66.75" customHeight="1">
      <c r="A9" s="204">
        <v>3</v>
      </c>
      <c r="B9" s="204" t="s">
        <v>1262</v>
      </c>
      <c r="C9" s="204">
        <v>1</v>
      </c>
      <c r="D9" s="204">
        <v>12</v>
      </c>
      <c r="E9" s="204" t="s">
        <v>3762</v>
      </c>
      <c r="F9" s="293" t="s">
        <v>3763</v>
      </c>
      <c r="G9" s="204" t="s">
        <v>1086</v>
      </c>
      <c r="H9" s="204" t="s">
        <v>1270</v>
      </c>
      <c r="I9" s="204">
        <v>20</v>
      </c>
      <c r="J9" s="204" t="s">
        <v>3764</v>
      </c>
      <c r="K9" s="204" t="s">
        <v>38</v>
      </c>
      <c r="L9" s="204" t="s">
        <v>944</v>
      </c>
      <c r="M9" s="206">
        <v>69000</v>
      </c>
      <c r="N9" s="206"/>
      <c r="O9" s="206">
        <v>69000</v>
      </c>
      <c r="P9" s="206"/>
      <c r="Q9" s="204" t="s">
        <v>3759</v>
      </c>
      <c r="R9" s="204" t="s">
        <v>3760</v>
      </c>
      <c r="S9" s="178"/>
      <c r="T9" s="178"/>
      <c r="U9" s="178"/>
    </row>
    <row r="10" spans="1:21" s="179" customFormat="1" ht="75.75" customHeight="1">
      <c r="A10" s="204">
        <v>4</v>
      </c>
      <c r="B10" s="204" t="s">
        <v>1262</v>
      </c>
      <c r="C10" s="204">
        <v>5</v>
      </c>
      <c r="D10" s="204">
        <v>11</v>
      </c>
      <c r="E10" s="204" t="s">
        <v>3765</v>
      </c>
      <c r="F10" s="293" t="s">
        <v>3766</v>
      </c>
      <c r="G10" s="204" t="s">
        <v>3767</v>
      </c>
      <c r="H10" s="204" t="s">
        <v>1245</v>
      </c>
      <c r="I10" s="204">
        <v>348</v>
      </c>
      <c r="J10" s="292" t="s">
        <v>3768</v>
      </c>
      <c r="K10" s="204" t="s">
        <v>47</v>
      </c>
      <c r="L10" s="204" t="s">
        <v>944</v>
      </c>
      <c r="M10" s="206">
        <v>18972</v>
      </c>
      <c r="N10" s="206"/>
      <c r="O10" s="206">
        <v>18972</v>
      </c>
      <c r="P10" s="206"/>
      <c r="Q10" s="204" t="s">
        <v>3759</v>
      </c>
      <c r="R10" s="204" t="s">
        <v>3760</v>
      </c>
      <c r="S10" s="178"/>
      <c r="T10" s="178"/>
      <c r="U10" s="178"/>
    </row>
    <row r="11" spans="1:21" s="179" customFormat="1" ht="59.25" customHeight="1">
      <c r="A11" s="204">
        <v>5</v>
      </c>
      <c r="B11" s="204" t="s">
        <v>1262</v>
      </c>
      <c r="C11" s="204" t="s">
        <v>36</v>
      </c>
      <c r="D11" s="204">
        <v>12</v>
      </c>
      <c r="E11" s="204" t="s">
        <v>3769</v>
      </c>
      <c r="F11" s="204" t="s">
        <v>3770</v>
      </c>
      <c r="G11" s="204" t="s">
        <v>3771</v>
      </c>
      <c r="H11" s="204" t="s">
        <v>3772</v>
      </c>
      <c r="I11" s="204">
        <v>1</v>
      </c>
      <c r="J11" s="204" t="s">
        <v>3768</v>
      </c>
      <c r="K11" s="204" t="s">
        <v>44</v>
      </c>
      <c r="L11" s="204" t="s">
        <v>944</v>
      </c>
      <c r="M11" s="206">
        <v>9400</v>
      </c>
      <c r="N11" s="206"/>
      <c r="O11" s="206">
        <v>9400</v>
      </c>
      <c r="P11" s="206"/>
      <c r="Q11" s="204" t="s">
        <v>3759</v>
      </c>
      <c r="R11" s="204" t="s">
        <v>3760</v>
      </c>
      <c r="S11" s="178"/>
      <c r="T11" s="178"/>
      <c r="U11" s="178"/>
    </row>
    <row r="12" spans="1:21" s="179" customFormat="1" ht="36" customHeight="1">
      <c r="A12" s="501">
        <v>6</v>
      </c>
      <c r="B12" s="482" t="s">
        <v>1250</v>
      </c>
      <c r="C12" s="482">
        <v>5</v>
      </c>
      <c r="D12" s="482">
        <v>11</v>
      </c>
      <c r="E12" s="482" t="s">
        <v>3773</v>
      </c>
      <c r="F12" s="482" t="s">
        <v>3774</v>
      </c>
      <c r="G12" s="482" t="s">
        <v>2671</v>
      </c>
      <c r="H12" s="501" t="s">
        <v>3777</v>
      </c>
      <c r="I12" s="501">
        <v>24</v>
      </c>
      <c r="J12" s="482" t="s">
        <v>3775</v>
      </c>
      <c r="K12" s="482" t="s">
        <v>44</v>
      </c>
      <c r="L12" s="482" t="s">
        <v>944</v>
      </c>
      <c r="M12" s="558">
        <v>9000</v>
      </c>
      <c r="N12" s="558"/>
      <c r="O12" s="558">
        <v>9000</v>
      </c>
      <c r="P12" s="558"/>
      <c r="Q12" s="482" t="s">
        <v>3759</v>
      </c>
      <c r="R12" s="482" t="s">
        <v>3760</v>
      </c>
      <c r="S12" s="178"/>
      <c r="T12" s="178"/>
      <c r="U12" s="178"/>
    </row>
    <row r="13" spans="1:21" s="179" customFormat="1" ht="36" customHeight="1">
      <c r="A13" s="503"/>
      <c r="B13" s="482"/>
      <c r="C13" s="482"/>
      <c r="D13" s="482"/>
      <c r="E13" s="482"/>
      <c r="F13" s="482"/>
      <c r="G13" s="482"/>
      <c r="H13" s="503"/>
      <c r="I13" s="503"/>
      <c r="J13" s="482"/>
      <c r="K13" s="482"/>
      <c r="L13" s="482"/>
      <c r="M13" s="558"/>
      <c r="N13" s="558"/>
      <c r="O13" s="558"/>
      <c r="P13" s="558"/>
      <c r="Q13" s="482"/>
      <c r="R13" s="482"/>
      <c r="S13" s="178"/>
      <c r="T13" s="178"/>
      <c r="U13" s="178"/>
    </row>
    <row r="14" spans="1:21" s="179" customFormat="1" ht="39" customHeight="1">
      <c r="A14" s="482">
        <v>7</v>
      </c>
      <c r="B14" s="482" t="s">
        <v>3778</v>
      </c>
      <c r="C14" s="482">
        <v>5</v>
      </c>
      <c r="D14" s="482">
        <v>11</v>
      </c>
      <c r="E14" s="482" t="s">
        <v>3779</v>
      </c>
      <c r="F14" s="482" t="s">
        <v>3780</v>
      </c>
      <c r="G14" s="482" t="s">
        <v>2671</v>
      </c>
      <c r="H14" s="204" t="s">
        <v>1241</v>
      </c>
      <c r="I14" s="204">
        <v>60</v>
      </c>
      <c r="J14" s="482" t="s">
        <v>3781</v>
      </c>
      <c r="K14" s="482" t="s">
        <v>44</v>
      </c>
      <c r="L14" s="482" t="s">
        <v>944</v>
      </c>
      <c r="M14" s="558">
        <v>9680</v>
      </c>
      <c r="N14" s="558"/>
      <c r="O14" s="558">
        <v>9680</v>
      </c>
      <c r="P14" s="558"/>
      <c r="Q14" s="482" t="s">
        <v>3759</v>
      </c>
      <c r="R14" s="482" t="s">
        <v>3760</v>
      </c>
      <c r="S14" s="178"/>
      <c r="T14" s="178"/>
      <c r="U14" s="178"/>
    </row>
    <row r="15" spans="1:21" s="179" customFormat="1" ht="58.5" customHeight="1">
      <c r="A15" s="482"/>
      <c r="B15" s="482"/>
      <c r="C15" s="482"/>
      <c r="D15" s="482"/>
      <c r="E15" s="482"/>
      <c r="F15" s="482"/>
      <c r="G15" s="482"/>
      <c r="H15" s="204" t="s">
        <v>3776</v>
      </c>
      <c r="I15" s="204">
        <v>5</v>
      </c>
      <c r="J15" s="482"/>
      <c r="K15" s="482"/>
      <c r="L15" s="482"/>
      <c r="M15" s="558"/>
      <c r="N15" s="558"/>
      <c r="O15" s="558"/>
      <c r="P15" s="558"/>
      <c r="Q15" s="482"/>
      <c r="R15" s="482"/>
      <c r="S15" s="178"/>
      <c r="T15" s="178"/>
      <c r="U15" s="178"/>
    </row>
    <row r="16" spans="1:21" s="179" customFormat="1" ht="69" customHeight="1">
      <c r="A16" s="204">
        <v>8</v>
      </c>
      <c r="B16" s="204" t="s">
        <v>1262</v>
      </c>
      <c r="C16" s="204" t="s">
        <v>43</v>
      </c>
      <c r="D16" s="204">
        <v>10</v>
      </c>
      <c r="E16" s="204" t="s">
        <v>3782</v>
      </c>
      <c r="F16" s="204" t="s">
        <v>3783</v>
      </c>
      <c r="G16" s="204" t="s">
        <v>3784</v>
      </c>
      <c r="H16" s="204" t="s">
        <v>1523</v>
      </c>
      <c r="I16" s="204">
        <v>1</v>
      </c>
      <c r="J16" s="204" t="s">
        <v>3785</v>
      </c>
      <c r="K16" s="204" t="s">
        <v>1262</v>
      </c>
      <c r="L16" s="204" t="s">
        <v>944</v>
      </c>
      <c r="M16" s="206">
        <v>19648.2</v>
      </c>
      <c r="N16" s="206"/>
      <c r="O16" s="206">
        <v>19648.2</v>
      </c>
      <c r="P16" s="206"/>
      <c r="Q16" s="204" t="s">
        <v>3759</v>
      </c>
      <c r="R16" s="204" t="s">
        <v>3760</v>
      </c>
      <c r="S16" s="178"/>
      <c r="T16" s="178"/>
      <c r="U16" s="178"/>
    </row>
    <row r="17" spans="1:21" s="179" customFormat="1" ht="42.75" customHeight="1">
      <c r="A17" s="482">
        <v>9</v>
      </c>
      <c r="B17" s="482" t="s">
        <v>1262</v>
      </c>
      <c r="C17" s="482" t="s">
        <v>36</v>
      </c>
      <c r="D17" s="482">
        <v>6</v>
      </c>
      <c r="E17" s="482" t="s">
        <v>3786</v>
      </c>
      <c r="F17" s="482" t="s">
        <v>3787</v>
      </c>
      <c r="G17" s="482" t="s">
        <v>3788</v>
      </c>
      <c r="H17" s="204" t="s">
        <v>3789</v>
      </c>
      <c r="I17" s="204">
        <v>70</v>
      </c>
      <c r="J17" s="482" t="s">
        <v>3768</v>
      </c>
      <c r="K17" s="619" t="s">
        <v>44</v>
      </c>
      <c r="L17" s="482" t="s">
        <v>944</v>
      </c>
      <c r="M17" s="558">
        <v>9000</v>
      </c>
      <c r="N17" s="558"/>
      <c r="O17" s="558">
        <v>9000</v>
      </c>
      <c r="P17" s="558"/>
      <c r="Q17" s="482" t="s">
        <v>3759</v>
      </c>
      <c r="R17" s="482" t="s">
        <v>3760</v>
      </c>
      <c r="S17" s="178"/>
      <c r="T17" s="178"/>
      <c r="U17" s="178"/>
    </row>
    <row r="18" spans="1:21" s="179" customFormat="1" ht="36" customHeight="1">
      <c r="A18" s="482"/>
      <c r="B18" s="482"/>
      <c r="C18" s="482"/>
      <c r="D18" s="482"/>
      <c r="E18" s="482"/>
      <c r="F18" s="482"/>
      <c r="G18" s="482"/>
      <c r="H18" s="204" t="s">
        <v>1562</v>
      </c>
      <c r="I18" s="204">
        <v>3</v>
      </c>
      <c r="J18" s="482"/>
      <c r="K18" s="482"/>
      <c r="L18" s="482"/>
      <c r="M18" s="558"/>
      <c r="N18" s="558"/>
      <c r="O18" s="558"/>
      <c r="P18" s="558"/>
      <c r="Q18" s="482"/>
      <c r="R18" s="482"/>
      <c r="S18" s="178"/>
      <c r="T18" s="178"/>
      <c r="U18" s="178"/>
    </row>
    <row r="19" spans="1:21" s="180" customFormat="1" ht="57" customHeight="1">
      <c r="A19" s="482">
        <v>10</v>
      </c>
      <c r="B19" s="482" t="s">
        <v>1262</v>
      </c>
      <c r="C19" s="482" t="s">
        <v>1237</v>
      </c>
      <c r="D19" s="482">
        <v>10</v>
      </c>
      <c r="E19" s="482" t="s">
        <v>3790</v>
      </c>
      <c r="F19" s="482" t="s">
        <v>3791</v>
      </c>
      <c r="G19" s="482" t="s">
        <v>3792</v>
      </c>
      <c r="H19" s="204" t="s">
        <v>2116</v>
      </c>
      <c r="I19" s="204">
        <v>100</v>
      </c>
      <c r="J19" s="482" t="s">
        <v>3793</v>
      </c>
      <c r="K19" s="482" t="s">
        <v>50</v>
      </c>
      <c r="L19" s="482" t="s">
        <v>944</v>
      </c>
      <c r="M19" s="558">
        <v>34720</v>
      </c>
      <c r="N19" s="558"/>
      <c r="O19" s="558">
        <v>34720</v>
      </c>
      <c r="P19" s="558"/>
      <c r="Q19" s="482" t="s">
        <v>3794</v>
      </c>
      <c r="R19" s="482" t="s">
        <v>3795</v>
      </c>
      <c r="S19" s="178"/>
      <c r="T19" s="178"/>
      <c r="U19" s="178"/>
    </row>
    <row r="20" spans="1:21" s="180" customFormat="1" ht="79.5" customHeight="1">
      <c r="A20" s="482"/>
      <c r="B20" s="482"/>
      <c r="C20" s="482"/>
      <c r="D20" s="482"/>
      <c r="E20" s="482"/>
      <c r="F20" s="482"/>
      <c r="G20" s="482"/>
      <c r="H20" s="204" t="s">
        <v>1401</v>
      </c>
      <c r="I20" s="204">
        <v>1</v>
      </c>
      <c r="J20" s="482"/>
      <c r="K20" s="482"/>
      <c r="L20" s="482"/>
      <c r="M20" s="558"/>
      <c r="N20" s="558"/>
      <c r="O20" s="558"/>
      <c r="P20" s="558"/>
      <c r="Q20" s="482"/>
      <c r="R20" s="482"/>
      <c r="S20" s="178"/>
      <c r="T20" s="178"/>
      <c r="U20" s="178"/>
    </row>
    <row r="21" spans="1:21" s="180" customFormat="1" ht="123.75" customHeight="1">
      <c r="A21" s="482">
        <v>11</v>
      </c>
      <c r="B21" s="482" t="s">
        <v>3592</v>
      </c>
      <c r="C21" s="482" t="s">
        <v>43</v>
      </c>
      <c r="D21" s="482">
        <v>6</v>
      </c>
      <c r="E21" s="482" t="s">
        <v>3796</v>
      </c>
      <c r="F21" s="482" t="s">
        <v>3797</v>
      </c>
      <c r="G21" s="482" t="s">
        <v>917</v>
      </c>
      <c r="H21" s="204" t="s">
        <v>3789</v>
      </c>
      <c r="I21" s="204">
        <v>100</v>
      </c>
      <c r="J21" s="482" t="s">
        <v>3798</v>
      </c>
      <c r="K21" s="482" t="s">
        <v>44</v>
      </c>
      <c r="L21" s="482" t="s">
        <v>944</v>
      </c>
      <c r="M21" s="558">
        <v>14692</v>
      </c>
      <c r="N21" s="558"/>
      <c r="O21" s="558">
        <v>14692</v>
      </c>
      <c r="P21" s="558"/>
      <c r="Q21" s="482" t="s">
        <v>3799</v>
      </c>
      <c r="R21" s="482" t="s">
        <v>3800</v>
      </c>
      <c r="S21" s="178"/>
      <c r="T21" s="178"/>
      <c r="U21" s="178"/>
    </row>
    <row r="22" spans="1:21" s="180" customFormat="1" ht="99.75" customHeight="1">
      <c r="A22" s="482"/>
      <c r="B22" s="482"/>
      <c r="C22" s="482"/>
      <c r="D22" s="482"/>
      <c r="E22" s="482"/>
      <c r="F22" s="482"/>
      <c r="G22" s="482"/>
      <c r="H22" s="204" t="s">
        <v>1562</v>
      </c>
      <c r="I22" s="204">
        <v>1</v>
      </c>
      <c r="J22" s="482"/>
      <c r="K22" s="482"/>
      <c r="L22" s="482"/>
      <c r="M22" s="558"/>
      <c r="N22" s="558"/>
      <c r="O22" s="558"/>
      <c r="P22" s="558"/>
      <c r="Q22" s="482"/>
      <c r="R22" s="482"/>
      <c r="S22" s="178"/>
      <c r="T22" s="178"/>
      <c r="U22" s="178"/>
    </row>
    <row r="23" spans="1:21" s="180" customFormat="1" ht="24.75" customHeight="1">
      <c r="A23" s="482">
        <v>12</v>
      </c>
      <c r="B23" s="482" t="s">
        <v>1265</v>
      </c>
      <c r="C23" s="482" t="s">
        <v>1266</v>
      </c>
      <c r="D23" s="482">
        <v>13</v>
      </c>
      <c r="E23" s="482" t="s">
        <v>3801</v>
      </c>
      <c r="F23" s="482" t="s">
        <v>3802</v>
      </c>
      <c r="G23" s="482" t="s">
        <v>3803</v>
      </c>
      <c r="H23" s="204" t="s">
        <v>1535</v>
      </c>
      <c r="I23" s="204">
        <v>30</v>
      </c>
      <c r="J23" s="482" t="s">
        <v>3804</v>
      </c>
      <c r="K23" s="482" t="s">
        <v>35</v>
      </c>
      <c r="L23" s="482" t="s">
        <v>944</v>
      </c>
      <c r="M23" s="558">
        <v>24500</v>
      </c>
      <c r="N23" s="558"/>
      <c r="O23" s="558">
        <v>24500</v>
      </c>
      <c r="P23" s="558"/>
      <c r="Q23" s="482" t="s">
        <v>3805</v>
      </c>
      <c r="R23" s="482" t="s">
        <v>3806</v>
      </c>
      <c r="S23" s="178"/>
      <c r="T23" s="178"/>
      <c r="U23" s="178"/>
    </row>
    <row r="24" spans="1:21" s="180" customFormat="1" ht="78.75" customHeight="1">
      <c r="A24" s="482"/>
      <c r="B24" s="482"/>
      <c r="C24" s="482"/>
      <c r="D24" s="482"/>
      <c r="E24" s="482"/>
      <c r="F24" s="482"/>
      <c r="G24" s="482"/>
      <c r="H24" s="204" t="s">
        <v>2116</v>
      </c>
      <c r="I24" s="355">
        <v>1</v>
      </c>
      <c r="J24" s="482"/>
      <c r="K24" s="482"/>
      <c r="L24" s="482"/>
      <c r="M24" s="558"/>
      <c r="N24" s="558"/>
      <c r="O24" s="558"/>
      <c r="P24" s="558"/>
      <c r="Q24" s="482"/>
      <c r="R24" s="482"/>
      <c r="S24" s="178"/>
      <c r="T24" s="178"/>
      <c r="U24" s="178"/>
    </row>
    <row r="25" spans="1:21" s="180" customFormat="1" ht="52.5" customHeight="1">
      <c r="A25" s="482"/>
      <c r="B25" s="482"/>
      <c r="C25" s="482"/>
      <c r="D25" s="482"/>
      <c r="E25" s="482"/>
      <c r="F25" s="482"/>
      <c r="G25" s="482"/>
      <c r="H25" s="204" t="s">
        <v>1401</v>
      </c>
      <c r="I25" s="355">
        <v>1</v>
      </c>
      <c r="J25" s="482"/>
      <c r="K25" s="482"/>
      <c r="L25" s="482"/>
      <c r="M25" s="558"/>
      <c r="N25" s="558"/>
      <c r="O25" s="558"/>
      <c r="P25" s="558"/>
      <c r="Q25" s="482"/>
      <c r="R25" s="482"/>
      <c r="S25" s="178"/>
      <c r="T25" s="178"/>
      <c r="U25" s="178"/>
    </row>
    <row r="26" spans="1:21" s="180" customFormat="1" ht="49.5" customHeight="1">
      <c r="A26" s="482"/>
      <c r="B26" s="482"/>
      <c r="C26" s="482"/>
      <c r="D26" s="482"/>
      <c r="E26" s="482"/>
      <c r="F26" s="482"/>
      <c r="G26" s="482"/>
      <c r="H26" s="204" t="s">
        <v>1254</v>
      </c>
      <c r="I26" s="204">
        <v>30</v>
      </c>
      <c r="J26" s="482"/>
      <c r="K26" s="482"/>
      <c r="L26" s="482"/>
      <c r="M26" s="558"/>
      <c r="N26" s="558"/>
      <c r="O26" s="558"/>
      <c r="P26" s="558"/>
      <c r="Q26" s="482"/>
      <c r="R26" s="482"/>
      <c r="S26" s="178"/>
      <c r="T26" s="178"/>
      <c r="U26" s="178"/>
    </row>
    <row r="27" spans="1:21" s="180" customFormat="1" ht="24" customHeight="1">
      <c r="A27" s="482"/>
      <c r="B27" s="482"/>
      <c r="C27" s="482"/>
      <c r="D27" s="482"/>
      <c r="E27" s="482"/>
      <c r="F27" s="482"/>
      <c r="G27" s="482"/>
      <c r="H27" s="204" t="s">
        <v>3807</v>
      </c>
      <c r="I27" s="204">
        <v>1</v>
      </c>
      <c r="J27" s="482"/>
      <c r="K27" s="482"/>
      <c r="L27" s="482"/>
      <c r="M27" s="558"/>
      <c r="N27" s="558"/>
      <c r="O27" s="558"/>
      <c r="P27" s="558"/>
      <c r="Q27" s="482"/>
      <c r="R27" s="482"/>
      <c r="S27" s="178"/>
      <c r="T27" s="178"/>
      <c r="U27" s="178"/>
    </row>
    <row r="28" spans="1:21" s="180" customFormat="1" ht="29.25" customHeight="1">
      <c r="A28" s="482"/>
      <c r="B28" s="482"/>
      <c r="C28" s="482"/>
      <c r="D28" s="482"/>
      <c r="E28" s="482"/>
      <c r="F28" s="482"/>
      <c r="G28" s="482"/>
      <c r="H28" s="204" t="s">
        <v>3776</v>
      </c>
      <c r="I28" s="204">
        <v>6</v>
      </c>
      <c r="J28" s="482"/>
      <c r="K28" s="482"/>
      <c r="L28" s="482"/>
      <c r="M28" s="558"/>
      <c r="N28" s="558"/>
      <c r="O28" s="558"/>
      <c r="P28" s="558"/>
      <c r="Q28" s="482"/>
      <c r="R28" s="482"/>
      <c r="S28" s="178"/>
      <c r="T28" s="178"/>
      <c r="U28" s="178"/>
    </row>
    <row r="29" spans="1:21" s="180" customFormat="1" ht="34.5" customHeight="1">
      <c r="A29" s="482"/>
      <c r="B29" s="482"/>
      <c r="C29" s="482"/>
      <c r="D29" s="482"/>
      <c r="E29" s="482"/>
      <c r="F29" s="482"/>
      <c r="G29" s="482"/>
      <c r="H29" s="204" t="s">
        <v>3808</v>
      </c>
      <c r="I29" s="204">
        <v>1100</v>
      </c>
      <c r="J29" s="482"/>
      <c r="K29" s="482"/>
      <c r="L29" s="482"/>
      <c r="M29" s="558"/>
      <c r="N29" s="558"/>
      <c r="O29" s="558"/>
      <c r="P29" s="558"/>
      <c r="Q29" s="482"/>
      <c r="R29" s="482"/>
      <c r="S29" s="178"/>
      <c r="T29" s="178"/>
      <c r="U29" s="178"/>
    </row>
    <row r="30" spans="1:21" s="180" customFormat="1" ht="108.75" customHeight="1">
      <c r="A30" s="204">
        <v>13</v>
      </c>
      <c r="B30" s="204" t="s">
        <v>3096</v>
      </c>
      <c r="C30" s="204" t="s">
        <v>1584</v>
      </c>
      <c r="D30" s="204">
        <v>12</v>
      </c>
      <c r="E30" s="204" t="s">
        <v>3809</v>
      </c>
      <c r="F30" s="204" t="s">
        <v>3810</v>
      </c>
      <c r="G30" s="204" t="s">
        <v>3811</v>
      </c>
      <c r="H30" s="204" t="s">
        <v>1445</v>
      </c>
      <c r="I30" s="204">
        <v>3</v>
      </c>
      <c r="J30" s="204" t="s">
        <v>3812</v>
      </c>
      <c r="K30" s="204" t="s">
        <v>35</v>
      </c>
      <c r="L30" s="204" t="s">
        <v>944</v>
      </c>
      <c r="M30" s="206">
        <v>25514.01</v>
      </c>
      <c r="N30" s="206"/>
      <c r="O30" s="206">
        <v>25514.01</v>
      </c>
      <c r="P30" s="206"/>
      <c r="Q30" s="204" t="s">
        <v>3799</v>
      </c>
      <c r="R30" s="204" t="s">
        <v>3800</v>
      </c>
      <c r="S30" s="178"/>
      <c r="T30" s="178"/>
      <c r="U30" s="178"/>
    </row>
    <row r="31" spans="1:21" s="180" customFormat="1" ht="48" customHeight="1">
      <c r="A31" s="482">
        <v>14</v>
      </c>
      <c r="B31" s="482" t="s">
        <v>1262</v>
      </c>
      <c r="C31" s="482">
        <v>1</v>
      </c>
      <c r="D31" s="482">
        <v>10</v>
      </c>
      <c r="E31" s="482" t="s">
        <v>3813</v>
      </c>
      <c r="F31" s="482" t="s">
        <v>3814</v>
      </c>
      <c r="G31" s="482" t="s">
        <v>3784</v>
      </c>
      <c r="H31" s="204" t="s">
        <v>1424</v>
      </c>
      <c r="I31" s="204">
        <v>1000</v>
      </c>
      <c r="J31" s="482" t="s">
        <v>3815</v>
      </c>
      <c r="K31" s="482" t="s">
        <v>1262</v>
      </c>
      <c r="L31" s="482" t="s">
        <v>944</v>
      </c>
      <c r="M31" s="558">
        <v>11500</v>
      </c>
      <c r="N31" s="558"/>
      <c r="O31" s="558">
        <v>11500</v>
      </c>
      <c r="P31" s="558"/>
      <c r="Q31" s="482" t="s">
        <v>3816</v>
      </c>
      <c r="R31" s="482" t="s">
        <v>3817</v>
      </c>
      <c r="S31" s="178"/>
      <c r="T31" s="178"/>
      <c r="U31" s="178"/>
    </row>
    <row r="32" spans="1:21" s="180" customFormat="1" ht="30.75" customHeight="1">
      <c r="A32" s="482"/>
      <c r="B32" s="482"/>
      <c r="C32" s="482"/>
      <c r="D32" s="482"/>
      <c r="E32" s="482"/>
      <c r="F32" s="482"/>
      <c r="G32" s="482"/>
      <c r="H32" s="204" t="s">
        <v>1523</v>
      </c>
      <c r="I32" s="204">
        <v>2</v>
      </c>
      <c r="J32" s="482"/>
      <c r="K32" s="482"/>
      <c r="L32" s="482"/>
      <c r="M32" s="558"/>
      <c r="N32" s="558"/>
      <c r="O32" s="558"/>
      <c r="P32" s="558"/>
      <c r="Q32" s="482"/>
      <c r="R32" s="482"/>
      <c r="S32" s="178"/>
      <c r="T32" s="178"/>
      <c r="U32" s="178"/>
    </row>
    <row r="33" spans="1:21" s="180" customFormat="1" ht="61.5" customHeight="1">
      <c r="A33" s="482">
        <v>15</v>
      </c>
      <c r="B33" s="482" t="s">
        <v>1250</v>
      </c>
      <c r="C33" s="482">
        <v>5</v>
      </c>
      <c r="D33" s="482">
        <v>13</v>
      </c>
      <c r="E33" s="482" t="s">
        <v>3818</v>
      </c>
      <c r="F33" s="482" t="s">
        <v>3819</v>
      </c>
      <c r="G33" s="482" t="s">
        <v>3820</v>
      </c>
      <c r="H33" s="204" t="s">
        <v>2116</v>
      </c>
      <c r="I33" s="204">
        <v>100</v>
      </c>
      <c r="J33" s="482" t="s">
        <v>3785</v>
      </c>
      <c r="K33" s="482" t="s">
        <v>50</v>
      </c>
      <c r="L33" s="482" t="s">
        <v>944</v>
      </c>
      <c r="M33" s="558">
        <v>41808</v>
      </c>
      <c r="N33" s="558"/>
      <c r="O33" s="558">
        <v>41808</v>
      </c>
      <c r="P33" s="558"/>
      <c r="Q33" s="482" t="s">
        <v>3821</v>
      </c>
      <c r="R33" s="482" t="s">
        <v>3822</v>
      </c>
      <c r="S33" s="178"/>
      <c r="T33" s="178"/>
      <c r="U33" s="178"/>
    </row>
    <row r="34" spans="1:21" s="180" customFormat="1" ht="47.25" customHeight="1">
      <c r="A34" s="482"/>
      <c r="B34" s="482"/>
      <c r="C34" s="482"/>
      <c r="D34" s="482"/>
      <c r="E34" s="482"/>
      <c r="F34" s="482"/>
      <c r="G34" s="482"/>
      <c r="H34" s="204" t="s">
        <v>1445</v>
      </c>
      <c r="I34" s="204">
        <v>4</v>
      </c>
      <c r="J34" s="482"/>
      <c r="K34" s="482"/>
      <c r="L34" s="482"/>
      <c r="M34" s="558"/>
      <c r="N34" s="558"/>
      <c r="O34" s="558"/>
      <c r="P34" s="558"/>
      <c r="Q34" s="482"/>
      <c r="R34" s="482"/>
      <c r="S34" s="178"/>
      <c r="T34" s="178"/>
      <c r="U34" s="178"/>
    </row>
    <row r="35" spans="1:21" s="180" customFormat="1" ht="33" customHeight="1">
      <c r="A35" s="482"/>
      <c r="B35" s="482"/>
      <c r="C35" s="482"/>
      <c r="D35" s="482"/>
      <c r="E35" s="482"/>
      <c r="F35" s="482"/>
      <c r="G35" s="482"/>
      <c r="H35" s="204" t="s">
        <v>3823</v>
      </c>
      <c r="I35" s="204">
        <v>4</v>
      </c>
      <c r="J35" s="482"/>
      <c r="K35" s="482"/>
      <c r="L35" s="482"/>
      <c r="M35" s="558"/>
      <c r="N35" s="558"/>
      <c r="O35" s="558"/>
      <c r="P35" s="558"/>
      <c r="Q35" s="482"/>
      <c r="R35" s="482"/>
      <c r="S35" s="178"/>
      <c r="T35" s="178"/>
      <c r="U35" s="178"/>
    </row>
    <row r="36" spans="1:21" s="180" customFormat="1" ht="40.5" customHeight="1">
      <c r="A36" s="501">
        <v>16</v>
      </c>
      <c r="B36" s="482" t="s">
        <v>1250</v>
      </c>
      <c r="C36" s="482">
        <v>5</v>
      </c>
      <c r="D36" s="482">
        <v>6</v>
      </c>
      <c r="E36" s="482" t="s">
        <v>3824</v>
      </c>
      <c r="F36" s="482" t="s">
        <v>3825</v>
      </c>
      <c r="G36" s="482" t="s">
        <v>3826</v>
      </c>
      <c r="H36" s="204" t="s">
        <v>1401</v>
      </c>
      <c r="I36" s="204">
        <v>15</v>
      </c>
      <c r="J36" s="482" t="s">
        <v>3827</v>
      </c>
      <c r="K36" s="482" t="s">
        <v>1262</v>
      </c>
      <c r="L36" s="482" t="s">
        <v>944</v>
      </c>
      <c r="M36" s="558">
        <v>7750</v>
      </c>
      <c r="N36" s="558"/>
      <c r="O36" s="558">
        <v>7750</v>
      </c>
      <c r="P36" s="558"/>
      <c r="Q36" s="482" t="s">
        <v>3829</v>
      </c>
      <c r="R36" s="501" t="s">
        <v>3828</v>
      </c>
      <c r="S36" s="178"/>
      <c r="T36" s="178"/>
      <c r="U36" s="178"/>
    </row>
    <row r="37" spans="1:21" s="180" customFormat="1" ht="40.5" customHeight="1">
      <c r="A37" s="503"/>
      <c r="B37" s="482"/>
      <c r="C37" s="482"/>
      <c r="D37" s="482"/>
      <c r="E37" s="482"/>
      <c r="F37" s="482"/>
      <c r="G37" s="482"/>
      <c r="H37" s="204" t="s">
        <v>1254</v>
      </c>
      <c r="I37" s="204">
        <v>80</v>
      </c>
      <c r="J37" s="482"/>
      <c r="K37" s="482"/>
      <c r="L37" s="482"/>
      <c r="M37" s="558"/>
      <c r="N37" s="558"/>
      <c r="O37" s="558"/>
      <c r="P37" s="558"/>
      <c r="Q37" s="482"/>
      <c r="R37" s="503"/>
      <c r="S37" s="178"/>
      <c r="T37" s="178"/>
      <c r="U37" s="178"/>
    </row>
    <row r="38" spans="1:21" s="180" customFormat="1" ht="48" customHeight="1">
      <c r="A38" s="482">
        <v>17</v>
      </c>
      <c r="B38" s="482" t="s">
        <v>1265</v>
      </c>
      <c r="C38" s="482">
        <v>4</v>
      </c>
      <c r="D38" s="482">
        <v>13</v>
      </c>
      <c r="E38" s="482" t="s">
        <v>3830</v>
      </c>
      <c r="F38" s="482" t="s">
        <v>3831</v>
      </c>
      <c r="G38" s="482" t="s">
        <v>3832</v>
      </c>
      <c r="H38" s="204" t="s">
        <v>1245</v>
      </c>
      <c r="I38" s="204">
        <v>50</v>
      </c>
      <c r="J38" s="482" t="s">
        <v>3833</v>
      </c>
      <c r="K38" s="482" t="s">
        <v>42</v>
      </c>
      <c r="L38" s="482" t="s">
        <v>944</v>
      </c>
      <c r="M38" s="558">
        <v>25797.4</v>
      </c>
      <c r="N38" s="558"/>
      <c r="O38" s="558">
        <v>25797.4</v>
      </c>
      <c r="P38" s="558"/>
      <c r="Q38" s="482" t="s">
        <v>1126</v>
      </c>
      <c r="R38" s="482" t="s">
        <v>3834</v>
      </c>
      <c r="S38" s="178"/>
      <c r="T38" s="178"/>
      <c r="U38" s="178"/>
    </row>
    <row r="39" spans="1:21" s="180" customFormat="1" ht="115.5" customHeight="1">
      <c r="A39" s="482"/>
      <c r="B39" s="482"/>
      <c r="C39" s="482"/>
      <c r="D39" s="482"/>
      <c r="E39" s="482"/>
      <c r="F39" s="482"/>
      <c r="G39" s="482"/>
      <c r="H39" s="204" t="s">
        <v>3776</v>
      </c>
      <c r="I39" s="204">
        <v>3</v>
      </c>
      <c r="J39" s="482"/>
      <c r="K39" s="482"/>
      <c r="L39" s="482"/>
      <c r="M39" s="558"/>
      <c r="N39" s="558"/>
      <c r="O39" s="558"/>
      <c r="P39" s="558"/>
      <c r="Q39" s="482"/>
      <c r="R39" s="482"/>
      <c r="S39" s="178"/>
      <c r="T39" s="178"/>
      <c r="U39" s="178"/>
    </row>
    <row r="40" spans="1:21" s="180" customFormat="1" ht="67.5" customHeight="1">
      <c r="A40" s="482">
        <v>18</v>
      </c>
      <c r="B40" s="482" t="s">
        <v>1262</v>
      </c>
      <c r="C40" s="482" t="s">
        <v>39</v>
      </c>
      <c r="D40" s="482">
        <v>13</v>
      </c>
      <c r="E40" s="482" t="s">
        <v>3835</v>
      </c>
      <c r="F40" s="482" t="s">
        <v>3836</v>
      </c>
      <c r="G40" s="482" t="s">
        <v>3837</v>
      </c>
      <c r="H40" s="204" t="s">
        <v>2116</v>
      </c>
      <c r="I40" s="204">
        <v>40</v>
      </c>
      <c r="J40" s="482" t="s">
        <v>3785</v>
      </c>
      <c r="K40" s="482" t="s">
        <v>42</v>
      </c>
      <c r="L40" s="482" t="s">
        <v>944</v>
      </c>
      <c r="M40" s="558">
        <v>26000</v>
      </c>
      <c r="N40" s="558"/>
      <c r="O40" s="558">
        <v>26000</v>
      </c>
      <c r="P40" s="558"/>
      <c r="Q40" s="482" t="s">
        <v>3838</v>
      </c>
      <c r="R40" s="482" t="s">
        <v>3839</v>
      </c>
      <c r="S40" s="178"/>
      <c r="T40" s="178"/>
      <c r="U40" s="178"/>
    </row>
    <row r="41" spans="1:21" s="180" customFormat="1" ht="42.75" customHeight="1">
      <c r="A41" s="482"/>
      <c r="B41" s="482"/>
      <c r="C41" s="482"/>
      <c r="D41" s="482"/>
      <c r="E41" s="482"/>
      <c r="F41" s="482"/>
      <c r="G41" s="482"/>
      <c r="H41" s="204" t="s">
        <v>3776</v>
      </c>
      <c r="I41" s="204">
        <v>15</v>
      </c>
      <c r="J41" s="482"/>
      <c r="K41" s="482"/>
      <c r="L41" s="482"/>
      <c r="M41" s="558"/>
      <c r="N41" s="558"/>
      <c r="O41" s="558"/>
      <c r="P41" s="558"/>
      <c r="Q41" s="482"/>
      <c r="R41" s="482"/>
      <c r="S41" s="178"/>
      <c r="T41" s="178"/>
      <c r="U41" s="178"/>
    </row>
    <row r="42" spans="1:21" s="180" customFormat="1" ht="57" customHeight="1">
      <c r="A42" s="501">
        <v>19</v>
      </c>
      <c r="B42" s="482" t="s">
        <v>1265</v>
      </c>
      <c r="C42" s="482">
        <v>1</v>
      </c>
      <c r="D42" s="482">
        <v>10</v>
      </c>
      <c r="E42" s="482" t="s">
        <v>3840</v>
      </c>
      <c r="F42" s="482" t="s">
        <v>3841</v>
      </c>
      <c r="G42" s="482" t="s">
        <v>3837</v>
      </c>
      <c r="H42" s="204" t="s">
        <v>3844</v>
      </c>
      <c r="I42" s="204">
        <v>1100</v>
      </c>
      <c r="J42" s="482" t="s">
        <v>3785</v>
      </c>
      <c r="K42" s="482" t="s">
        <v>50</v>
      </c>
      <c r="L42" s="482" t="s">
        <v>944</v>
      </c>
      <c r="M42" s="558">
        <v>9100</v>
      </c>
      <c r="N42" s="558"/>
      <c r="O42" s="558">
        <v>9100</v>
      </c>
      <c r="P42" s="558"/>
      <c r="Q42" s="482" t="s">
        <v>3842</v>
      </c>
      <c r="R42" s="482" t="s">
        <v>3843</v>
      </c>
      <c r="S42" s="178"/>
      <c r="T42" s="178"/>
      <c r="U42" s="178"/>
    </row>
    <row r="43" spans="1:21" s="180" customFormat="1" ht="42" customHeight="1">
      <c r="A43" s="503"/>
      <c r="B43" s="482"/>
      <c r="C43" s="482"/>
      <c r="D43" s="482"/>
      <c r="E43" s="482"/>
      <c r="F43" s="482"/>
      <c r="G43" s="482"/>
      <c r="H43" s="204" t="s">
        <v>3776</v>
      </c>
      <c r="I43" s="204">
        <v>3</v>
      </c>
      <c r="J43" s="482"/>
      <c r="K43" s="482"/>
      <c r="L43" s="482"/>
      <c r="M43" s="558"/>
      <c r="N43" s="558"/>
      <c r="O43" s="558"/>
      <c r="P43" s="558"/>
      <c r="Q43" s="482"/>
      <c r="R43" s="482"/>
      <c r="S43" s="178"/>
      <c r="T43" s="178"/>
      <c r="U43" s="178"/>
    </row>
    <row r="44" spans="1:21" s="180" customFormat="1" ht="54" customHeight="1">
      <c r="A44" s="482">
        <v>20</v>
      </c>
      <c r="B44" s="482" t="s">
        <v>3096</v>
      </c>
      <c r="C44" s="482" t="s">
        <v>2825</v>
      </c>
      <c r="D44" s="482">
        <v>6</v>
      </c>
      <c r="E44" s="482" t="s">
        <v>3845</v>
      </c>
      <c r="F44" s="482" t="s">
        <v>3846</v>
      </c>
      <c r="G44" s="482" t="s">
        <v>3847</v>
      </c>
      <c r="H44" s="204" t="s">
        <v>1254</v>
      </c>
      <c r="I44" s="204">
        <v>30</v>
      </c>
      <c r="J44" s="482" t="s">
        <v>3848</v>
      </c>
      <c r="K44" s="482" t="s">
        <v>38</v>
      </c>
      <c r="L44" s="482" t="s">
        <v>944</v>
      </c>
      <c r="M44" s="558">
        <v>15800</v>
      </c>
      <c r="N44" s="558"/>
      <c r="O44" s="558">
        <v>15800</v>
      </c>
      <c r="P44" s="558"/>
      <c r="Q44" s="482" t="s">
        <v>1126</v>
      </c>
      <c r="R44" s="482" t="s">
        <v>3834</v>
      </c>
      <c r="S44" s="178"/>
      <c r="T44" s="178"/>
      <c r="U44" s="178"/>
    </row>
    <row r="45" spans="1:21" s="180" customFormat="1" ht="89.25" customHeight="1">
      <c r="A45" s="482"/>
      <c r="B45" s="482"/>
      <c r="C45" s="482"/>
      <c r="D45" s="482"/>
      <c r="E45" s="482"/>
      <c r="F45" s="482"/>
      <c r="G45" s="482"/>
      <c r="H45" s="204" t="s">
        <v>1401</v>
      </c>
      <c r="I45" s="204">
        <v>3</v>
      </c>
      <c r="J45" s="482"/>
      <c r="K45" s="482"/>
      <c r="L45" s="482"/>
      <c r="M45" s="558"/>
      <c r="N45" s="558"/>
      <c r="O45" s="558"/>
      <c r="P45" s="558"/>
      <c r="Q45" s="482"/>
      <c r="R45" s="482"/>
      <c r="S45" s="178"/>
      <c r="T45" s="178"/>
      <c r="U45" s="178"/>
    </row>
    <row r="46" spans="1:21" s="180" customFormat="1" ht="40.5" customHeight="1">
      <c r="A46" s="501">
        <v>21</v>
      </c>
      <c r="B46" s="482" t="s">
        <v>1250</v>
      </c>
      <c r="C46" s="482">
        <v>5</v>
      </c>
      <c r="D46" s="482">
        <v>11</v>
      </c>
      <c r="E46" s="482" t="s">
        <v>3849</v>
      </c>
      <c r="F46" s="482" t="s">
        <v>3850</v>
      </c>
      <c r="G46" s="482" t="s">
        <v>3854</v>
      </c>
      <c r="H46" s="204" t="s">
        <v>1401</v>
      </c>
      <c r="I46" s="204">
        <v>4</v>
      </c>
      <c r="J46" s="482" t="s">
        <v>3851</v>
      </c>
      <c r="K46" s="482" t="s">
        <v>35</v>
      </c>
      <c r="L46" s="482" t="s">
        <v>944</v>
      </c>
      <c r="M46" s="565">
        <v>10521.85</v>
      </c>
      <c r="N46" s="565"/>
      <c r="O46" s="565">
        <v>10521.85</v>
      </c>
      <c r="P46" s="565"/>
      <c r="Q46" s="482" t="s">
        <v>3852</v>
      </c>
      <c r="R46" s="482" t="s">
        <v>3853</v>
      </c>
      <c r="S46" s="178"/>
      <c r="T46" s="178"/>
      <c r="U46" s="178"/>
    </row>
    <row r="47" spans="1:21" s="180" customFormat="1" ht="40.5" customHeight="1">
      <c r="A47" s="503"/>
      <c r="B47" s="482"/>
      <c r="C47" s="482"/>
      <c r="D47" s="482"/>
      <c r="E47" s="482"/>
      <c r="F47" s="482"/>
      <c r="G47" s="482"/>
      <c r="H47" s="204" t="s">
        <v>1254</v>
      </c>
      <c r="I47" s="204">
        <v>70</v>
      </c>
      <c r="J47" s="482"/>
      <c r="K47" s="482"/>
      <c r="L47" s="482"/>
      <c r="M47" s="593"/>
      <c r="N47" s="593"/>
      <c r="O47" s="593"/>
      <c r="P47" s="593"/>
      <c r="Q47" s="482"/>
      <c r="R47" s="482"/>
      <c r="S47" s="178"/>
      <c r="T47" s="178"/>
      <c r="U47" s="178"/>
    </row>
    <row r="48" spans="1:21" s="180" customFormat="1" ht="48.75" customHeight="1">
      <c r="A48" s="482">
        <v>22</v>
      </c>
      <c r="B48" s="482" t="s">
        <v>1250</v>
      </c>
      <c r="C48" s="482" t="s">
        <v>36</v>
      </c>
      <c r="D48" s="482">
        <v>11</v>
      </c>
      <c r="E48" s="482" t="s">
        <v>3855</v>
      </c>
      <c r="F48" s="482" t="s">
        <v>3856</v>
      </c>
      <c r="G48" s="482" t="s">
        <v>3857</v>
      </c>
      <c r="H48" s="204" t="s">
        <v>1254</v>
      </c>
      <c r="I48" s="204">
        <v>30</v>
      </c>
      <c r="J48" s="482" t="s">
        <v>3858</v>
      </c>
      <c r="K48" s="482" t="s">
        <v>44</v>
      </c>
      <c r="L48" s="482" t="s">
        <v>944</v>
      </c>
      <c r="M48" s="557">
        <v>15425</v>
      </c>
      <c r="N48" s="557"/>
      <c r="O48" s="557">
        <v>15425</v>
      </c>
      <c r="P48" s="557"/>
      <c r="Q48" s="482" t="s">
        <v>3859</v>
      </c>
      <c r="R48" s="482" t="s">
        <v>3860</v>
      </c>
      <c r="S48" s="181"/>
      <c r="T48" s="181"/>
      <c r="U48" s="181"/>
    </row>
    <row r="49" spans="1:21" s="180" customFormat="1" ht="111.75" customHeight="1">
      <c r="A49" s="482"/>
      <c r="B49" s="482"/>
      <c r="C49" s="482"/>
      <c r="D49" s="482"/>
      <c r="E49" s="482"/>
      <c r="F49" s="482"/>
      <c r="G49" s="482"/>
      <c r="H49" s="204" t="s">
        <v>1401</v>
      </c>
      <c r="I49" s="204">
        <v>3</v>
      </c>
      <c r="J49" s="482"/>
      <c r="K49" s="482"/>
      <c r="L49" s="482"/>
      <c r="M49" s="557"/>
      <c r="N49" s="557"/>
      <c r="O49" s="557"/>
      <c r="P49" s="557"/>
      <c r="Q49" s="482"/>
      <c r="R49" s="482"/>
      <c r="S49" s="181"/>
      <c r="T49" s="181"/>
      <c r="U49" s="181"/>
    </row>
    <row r="50" spans="1:21" s="180" customFormat="1" ht="48.75" customHeight="1">
      <c r="A50" s="482">
        <v>23</v>
      </c>
      <c r="B50" s="501" t="s">
        <v>1250</v>
      </c>
      <c r="C50" s="501">
        <v>5</v>
      </c>
      <c r="D50" s="501">
        <v>13</v>
      </c>
      <c r="E50" s="501" t="s">
        <v>3861</v>
      </c>
      <c r="F50" s="501" t="s">
        <v>3862</v>
      </c>
      <c r="G50" s="501" t="s">
        <v>2024</v>
      </c>
      <c r="H50" s="204" t="s">
        <v>1254</v>
      </c>
      <c r="I50" s="204">
        <v>78</v>
      </c>
      <c r="J50" s="482" t="s">
        <v>3863</v>
      </c>
      <c r="K50" s="482" t="s">
        <v>46</v>
      </c>
      <c r="L50" s="482" t="s">
        <v>944</v>
      </c>
      <c r="M50" s="558">
        <v>27196</v>
      </c>
      <c r="N50" s="558"/>
      <c r="O50" s="558">
        <v>27196</v>
      </c>
      <c r="P50" s="558"/>
      <c r="Q50" s="482" t="s">
        <v>3864</v>
      </c>
      <c r="R50" s="482" t="s">
        <v>3865</v>
      </c>
      <c r="S50" s="178"/>
      <c r="T50" s="178"/>
      <c r="U50" s="178"/>
    </row>
    <row r="51" spans="1:21" s="180" customFormat="1" ht="48.75" customHeight="1">
      <c r="A51" s="482"/>
      <c r="B51" s="502"/>
      <c r="C51" s="502"/>
      <c r="D51" s="502"/>
      <c r="E51" s="502"/>
      <c r="F51" s="502"/>
      <c r="G51" s="502"/>
      <c r="H51" s="204" t="s">
        <v>1401</v>
      </c>
      <c r="I51" s="204">
        <v>7</v>
      </c>
      <c r="J51" s="482"/>
      <c r="K51" s="482"/>
      <c r="L51" s="482"/>
      <c r="M51" s="558"/>
      <c r="N51" s="558"/>
      <c r="O51" s="558"/>
      <c r="P51" s="558"/>
      <c r="Q51" s="482"/>
      <c r="R51" s="482"/>
      <c r="S51" s="178"/>
      <c r="T51" s="178"/>
      <c r="U51" s="178"/>
    </row>
    <row r="52" spans="1:21" s="180" customFormat="1" ht="48.75" customHeight="1">
      <c r="A52" s="482"/>
      <c r="B52" s="502"/>
      <c r="C52" s="502"/>
      <c r="D52" s="502"/>
      <c r="E52" s="502"/>
      <c r="F52" s="502"/>
      <c r="G52" s="502"/>
      <c r="H52" s="204" t="s">
        <v>3807</v>
      </c>
      <c r="I52" s="204">
        <v>1</v>
      </c>
      <c r="J52" s="482"/>
      <c r="K52" s="482"/>
      <c r="L52" s="482"/>
      <c r="M52" s="558"/>
      <c r="N52" s="558"/>
      <c r="O52" s="558"/>
      <c r="P52" s="558"/>
      <c r="Q52" s="482"/>
      <c r="R52" s="482"/>
      <c r="S52" s="178"/>
      <c r="T52" s="178"/>
      <c r="U52" s="178"/>
    </row>
    <row r="53" spans="1:21" s="180" customFormat="1" ht="48.75" customHeight="1">
      <c r="A53" s="482"/>
      <c r="B53" s="502"/>
      <c r="C53" s="502"/>
      <c r="D53" s="502"/>
      <c r="E53" s="502"/>
      <c r="F53" s="502"/>
      <c r="G53" s="502"/>
      <c r="H53" s="204" t="s">
        <v>3776</v>
      </c>
      <c r="I53" s="204">
        <v>7</v>
      </c>
      <c r="J53" s="482"/>
      <c r="K53" s="482"/>
      <c r="L53" s="482"/>
      <c r="M53" s="558"/>
      <c r="N53" s="558"/>
      <c r="O53" s="558"/>
      <c r="P53" s="558"/>
      <c r="Q53" s="482"/>
      <c r="R53" s="482"/>
      <c r="S53" s="178"/>
      <c r="T53" s="178"/>
      <c r="U53" s="178"/>
    </row>
    <row r="54" spans="1:21" s="180" customFormat="1" ht="48.75" customHeight="1">
      <c r="A54" s="482"/>
      <c r="B54" s="503"/>
      <c r="C54" s="503"/>
      <c r="D54" s="503"/>
      <c r="E54" s="502"/>
      <c r="F54" s="502"/>
      <c r="G54" s="502"/>
      <c r="H54" s="204" t="s">
        <v>3866</v>
      </c>
      <c r="I54" s="204">
        <v>1</v>
      </c>
      <c r="J54" s="482"/>
      <c r="K54" s="482"/>
      <c r="L54" s="482"/>
      <c r="M54" s="558"/>
      <c r="N54" s="558"/>
      <c r="O54" s="558"/>
      <c r="P54" s="558"/>
      <c r="Q54" s="482"/>
      <c r="R54" s="482"/>
      <c r="S54" s="178"/>
      <c r="T54" s="178"/>
      <c r="U54" s="178"/>
    </row>
    <row r="55" spans="1:21" s="180" customFormat="1" ht="48" customHeight="1">
      <c r="A55" s="501">
        <v>24</v>
      </c>
      <c r="B55" s="482" t="s">
        <v>1250</v>
      </c>
      <c r="C55" s="482" t="s">
        <v>36</v>
      </c>
      <c r="D55" s="482">
        <v>11</v>
      </c>
      <c r="E55" s="482" t="s">
        <v>3867</v>
      </c>
      <c r="F55" s="482" t="s">
        <v>3868</v>
      </c>
      <c r="G55" s="482" t="s">
        <v>2671</v>
      </c>
      <c r="H55" s="204" t="s">
        <v>3776</v>
      </c>
      <c r="I55" s="204">
        <v>3</v>
      </c>
      <c r="J55" s="501" t="s">
        <v>3869</v>
      </c>
      <c r="K55" s="501" t="s">
        <v>38</v>
      </c>
      <c r="L55" s="482" t="s">
        <v>944</v>
      </c>
      <c r="M55" s="558">
        <v>4500</v>
      </c>
      <c r="N55" s="558"/>
      <c r="O55" s="558">
        <v>4500</v>
      </c>
      <c r="P55" s="558"/>
      <c r="Q55" s="482" t="s">
        <v>3799</v>
      </c>
      <c r="R55" s="482" t="s">
        <v>3800</v>
      </c>
      <c r="S55" s="178"/>
      <c r="T55" s="178"/>
      <c r="U55" s="178"/>
    </row>
    <row r="56" spans="1:21" s="180" customFormat="1" ht="48" customHeight="1">
      <c r="A56" s="503"/>
      <c r="B56" s="482"/>
      <c r="C56" s="482"/>
      <c r="D56" s="482"/>
      <c r="E56" s="482"/>
      <c r="F56" s="482"/>
      <c r="G56" s="482"/>
      <c r="H56" s="204" t="s">
        <v>1567</v>
      </c>
      <c r="I56" s="204">
        <v>1</v>
      </c>
      <c r="J56" s="503"/>
      <c r="K56" s="503"/>
      <c r="L56" s="482"/>
      <c r="M56" s="558"/>
      <c r="N56" s="558"/>
      <c r="O56" s="558"/>
      <c r="P56" s="558"/>
      <c r="Q56" s="482"/>
      <c r="R56" s="482"/>
      <c r="S56" s="178"/>
      <c r="T56" s="178"/>
      <c r="U56" s="178"/>
    </row>
    <row r="57" spans="1:21" s="180" customFormat="1" ht="48.75" customHeight="1">
      <c r="A57" s="501">
        <v>25</v>
      </c>
      <c r="B57" s="482" t="s">
        <v>1250</v>
      </c>
      <c r="C57" s="482" t="s">
        <v>36</v>
      </c>
      <c r="D57" s="482">
        <v>11</v>
      </c>
      <c r="E57" s="482" t="s">
        <v>3870</v>
      </c>
      <c r="F57" s="482" t="s">
        <v>3871</v>
      </c>
      <c r="G57" s="482" t="s">
        <v>3872</v>
      </c>
      <c r="H57" s="204" t="s">
        <v>1254</v>
      </c>
      <c r="I57" s="204">
        <v>45</v>
      </c>
      <c r="J57" s="482" t="s">
        <v>3873</v>
      </c>
      <c r="K57" s="482" t="s">
        <v>42</v>
      </c>
      <c r="L57" s="482" t="s">
        <v>944</v>
      </c>
      <c r="M57" s="558">
        <v>1586.7</v>
      </c>
      <c r="N57" s="558"/>
      <c r="O57" s="558">
        <v>1586.7</v>
      </c>
      <c r="P57" s="558"/>
      <c r="Q57" s="482" t="s">
        <v>3874</v>
      </c>
      <c r="R57" s="482" t="s">
        <v>3875</v>
      </c>
      <c r="S57" s="178"/>
      <c r="T57" s="178"/>
      <c r="U57" s="178"/>
    </row>
    <row r="58" spans="1:21" s="180" customFormat="1" ht="33" customHeight="1">
      <c r="A58" s="503"/>
      <c r="B58" s="482"/>
      <c r="C58" s="482"/>
      <c r="D58" s="482"/>
      <c r="E58" s="482"/>
      <c r="F58" s="482"/>
      <c r="G58" s="482"/>
      <c r="H58" s="204" t="s">
        <v>1401</v>
      </c>
      <c r="I58" s="204">
        <v>3</v>
      </c>
      <c r="J58" s="482"/>
      <c r="K58" s="482"/>
      <c r="L58" s="482"/>
      <c r="M58" s="558"/>
      <c r="N58" s="558"/>
      <c r="O58" s="558"/>
      <c r="P58" s="558"/>
      <c r="Q58" s="482"/>
      <c r="R58" s="482"/>
      <c r="S58" s="178"/>
      <c r="T58" s="178"/>
      <c r="U58" s="178"/>
    </row>
    <row r="59" spans="1:21" s="180" customFormat="1" ht="48.75" customHeight="1">
      <c r="A59" s="501">
        <v>26</v>
      </c>
      <c r="B59" s="482" t="s">
        <v>1250</v>
      </c>
      <c r="C59" s="482">
        <v>5</v>
      </c>
      <c r="D59" s="482">
        <v>11</v>
      </c>
      <c r="E59" s="482" t="s">
        <v>3876</v>
      </c>
      <c r="F59" s="482" t="s">
        <v>3877</v>
      </c>
      <c r="G59" s="501" t="s">
        <v>3878</v>
      </c>
      <c r="H59" s="204" t="s">
        <v>1401</v>
      </c>
      <c r="I59" s="204">
        <v>5</v>
      </c>
      <c r="J59" s="482" t="s">
        <v>3879</v>
      </c>
      <c r="K59" s="482" t="s">
        <v>44</v>
      </c>
      <c r="L59" s="482" t="s">
        <v>944</v>
      </c>
      <c r="M59" s="558">
        <v>19600</v>
      </c>
      <c r="N59" s="558"/>
      <c r="O59" s="558">
        <v>19600</v>
      </c>
      <c r="P59" s="558"/>
      <c r="Q59" s="482" t="s">
        <v>3880</v>
      </c>
      <c r="R59" s="482" t="s">
        <v>3881</v>
      </c>
      <c r="S59" s="178"/>
      <c r="T59" s="178"/>
      <c r="U59" s="178"/>
    </row>
    <row r="60" spans="1:21" s="180" customFormat="1" ht="48.75" customHeight="1">
      <c r="A60" s="502"/>
      <c r="B60" s="482"/>
      <c r="C60" s="482"/>
      <c r="D60" s="482"/>
      <c r="E60" s="482"/>
      <c r="F60" s="482"/>
      <c r="G60" s="502"/>
      <c r="H60" s="204" t="s">
        <v>1254</v>
      </c>
      <c r="I60" s="204">
        <v>12</v>
      </c>
      <c r="J60" s="482"/>
      <c r="K60" s="482"/>
      <c r="L60" s="482"/>
      <c r="M60" s="558"/>
      <c r="N60" s="558"/>
      <c r="O60" s="558"/>
      <c r="P60" s="558"/>
      <c r="Q60" s="482"/>
      <c r="R60" s="482"/>
      <c r="S60" s="178"/>
      <c r="T60" s="178"/>
      <c r="U60" s="178"/>
    </row>
    <row r="61" spans="1:21" s="180" customFormat="1" ht="48.75" customHeight="1">
      <c r="A61" s="503"/>
      <c r="B61" s="482"/>
      <c r="C61" s="482"/>
      <c r="D61" s="482"/>
      <c r="E61" s="482"/>
      <c r="F61" s="482"/>
      <c r="G61" s="503"/>
      <c r="H61" s="204" t="s">
        <v>1424</v>
      </c>
      <c r="I61" s="204">
        <v>300</v>
      </c>
      <c r="J61" s="482"/>
      <c r="K61" s="482"/>
      <c r="L61" s="482"/>
      <c r="M61" s="558"/>
      <c r="N61" s="558"/>
      <c r="O61" s="558"/>
      <c r="P61" s="558"/>
      <c r="Q61" s="482"/>
      <c r="R61" s="482"/>
      <c r="S61" s="178"/>
      <c r="T61" s="178"/>
      <c r="U61" s="178"/>
    </row>
    <row r="62" spans="1:21" s="203" customFormat="1" ht="38.25" customHeight="1">
      <c r="A62" s="501">
        <v>27</v>
      </c>
      <c r="B62" s="482" t="s">
        <v>1250</v>
      </c>
      <c r="C62" s="482">
        <v>5</v>
      </c>
      <c r="D62" s="482">
        <v>13</v>
      </c>
      <c r="E62" s="556" t="s">
        <v>3882</v>
      </c>
      <c r="F62" s="482" t="s">
        <v>3883</v>
      </c>
      <c r="G62" s="556" t="s">
        <v>3837</v>
      </c>
      <c r="H62" s="204" t="s">
        <v>3776</v>
      </c>
      <c r="I62" s="204">
        <v>6</v>
      </c>
      <c r="J62" s="482" t="s">
        <v>3785</v>
      </c>
      <c r="K62" s="556" t="s">
        <v>35</v>
      </c>
      <c r="L62" s="556" t="s">
        <v>944</v>
      </c>
      <c r="M62" s="656">
        <v>19901.400000000001</v>
      </c>
      <c r="N62" s="656"/>
      <c r="O62" s="656">
        <v>19901.400000000001</v>
      </c>
      <c r="P62" s="656"/>
      <c r="Q62" s="482" t="s">
        <v>3884</v>
      </c>
      <c r="R62" s="552" t="s">
        <v>3885</v>
      </c>
      <c r="S62" s="354"/>
      <c r="T62" s="354"/>
      <c r="U62" s="354"/>
    </row>
    <row r="63" spans="1:21" s="203" customFormat="1" ht="38.25" customHeight="1">
      <c r="A63" s="503"/>
      <c r="B63" s="482"/>
      <c r="C63" s="482"/>
      <c r="D63" s="482"/>
      <c r="E63" s="556"/>
      <c r="F63" s="482"/>
      <c r="G63" s="556"/>
      <c r="H63" s="204" t="s">
        <v>1241</v>
      </c>
      <c r="I63" s="204">
        <v>72</v>
      </c>
      <c r="J63" s="482"/>
      <c r="K63" s="556"/>
      <c r="L63" s="556"/>
      <c r="M63" s="556"/>
      <c r="N63" s="556"/>
      <c r="O63" s="556"/>
      <c r="P63" s="556"/>
      <c r="Q63" s="482"/>
      <c r="R63" s="553"/>
      <c r="S63" s="354"/>
      <c r="T63" s="354"/>
      <c r="U63" s="354"/>
    </row>
    <row r="64" spans="1:21" s="203" customFormat="1" ht="40.5" customHeight="1">
      <c r="A64" s="482">
        <v>28</v>
      </c>
      <c r="B64" s="482" t="s">
        <v>1250</v>
      </c>
      <c r="C64" s="482">
        <v>5</v>
      </c>
      <c r="D64" s="482">
        <v>12</v>
      </c>
      <c r="E64" s="619" t="s">
        <v>3886</v>
      </c>
      <c r="F64" s="619" t="s">
        <v>3887</v>
      </c>
      <c r="G64" s="556" t="s">
        <v>3888</v>
      </c>
      <c r="H64" s="204" t="s">
        <v>1562</v>
      </c>
      <c r="I64" s="204">
        <v>4</v>
      </c>
      <c r="J64" s="482" t="s">
        <v>3889</v>
      </c>
      <c r="K64" s="556" t="s">
        <v>38</v>
      </c>
      <c r="L64" s="556" t="s">
        <v>944</v>
      </c>
      <c r="M64" s="656">
        <v>24018.2</v>
      </c>
      <c r="N64" s="656"/>
      <c r="O64" s="656">
        <v>24018.2</v>
      </c>
      <c r="P64" s="656"/>
      <c r="Q64" s="482" t="s">
        <v>3890</v>
      </c>
      <c r="R64" s="552" t="s">
        <v>3891</v>
      </c>
      <c r="S64" s="354"/>
      <c r="T64" s="354"/>
      <c r="U64" s="354"/>
    </row>
    <row r="65" spans="1:21" s="203" customFormat="1" ht="144.75" customHeight="1">
      <c r="A65" s="482"/>
      <c r="B65" s="482"/>
      <c r="C65" s="482"/>
      <c r="D65" s="482"/>
      <c r="E65" s="619"/>
      <c r="F65" s="619"/>
      <c r="G65" s="556"/>
      <c r="H65" s="204" t="s">
        <v>1245</v>
      </c>
      <c r="I65" s="204">
        <v>100</v>
      </c>
      <c r="J65" s="482"/>
      <c r="K65" s="556"/>
      <c r="L65" s="556"/>
      <c r="M65" s="556"/>
      <c r="N65" s="556"/>
      <c r="O65" s="556"/>
      <c r="P65" s="556"/>
      <c r="Q65" s="482"/>
      <c r="R65" s="553"/>
      <c r="S65" s="354"/>
      <c r="T65" s="354"/>
      <c r="U65" s="354"/>
    </row>
    <row r="66" spans="1:21" s="141" customFormat="1" ht="147.75" customHeight="1">
      <c r="A66" s="144">
        <v>29</v>
      </c>
      <c r="B66" s="144">
        <v>5</v>
      </c>
      <c r="C66" s="144">
        <v>5</v>
      </c>
      <c r="D66" s="144">
        <v>4</v>
      </c>
      <c r="E66" s="144" t="s">
        <v>3892</v>
      </c>
      <c r="F66" s="144" t="s">
        <v>5766</v>
      </c>
      <c r="G66" s="144" t="s">
        <v>1086</v>
      </c>
      <c r="H66" s="144" t="s">
        <v>3893</v>
      </c>
      <c r="I66" s="356" t="s">
        <v>3894</v>
      </c>
      <c r="J66" s="144" t="s">
        <v>3895</v>
      </c>
      <c r="K66" s="144" t="s">
        <v>944</v>
      </c>
      <c r="L66" s="144" t="s">
        <v>38</v>
      </c>
      <c r="M66" s="144" t="s">
        <v>944</v>
      </c>
      <c r="N66" s="346">
        <v>66000</v>
      </c>
      <c r="O66" s="144" t="s">
        <v>944</v>
      </c>
      <c r="P66" s="346">
        <v>66000</v>
      </c>
      <c r="Q66" s="144" t="s">
        <v>3759</v>
      </c>
      <c r="R66" s="144" t="s">
        <v>3896</v>
      </c>
    </row>
    <row r="67" spans="1:21" s="203" customFormat="1" ht="136.5" customHeight="1">
      <c r="A67" s="144">
        <v>30</v>
      </c>
      <c r="B67" s="144">
        <v>6</v>
      </c>
      <c r="C67" s="144">
        <v>5</v>
      </c>
      <c r="D67" s="144">
        <v>4</v>
      </c>
      <c r="E67" s="144" t="s">
        <v>3897</v>
      </c>
      <c r="F67" s="144" t="s">
        <v>5767</v>
      </c>
      <c r="G67" s="144" t="s">
        <v>3898</v>
      </c>
      <c r="H67" s="144" t="s">
        <v>3899</v>
      </c>
      <c r="I67" s="356" t="s">
        <v>3900</v>
      </c>
      <c r="J67" s="144" t="s">
        <v>3901</v>
      </c>
      <c r="K67" s="144" t="s">
        <v>944</v>
      </c>
      <c r="L67" s="144" t="s">
        <v>35</v>
      </c>
      <c r="M67" s="144" t="s">
        <v>944</v>
      </c>
      <c r="N67" s="346">
        <v>59000</v>
      </c>
      <c r="O67" s="144" t="s">
        <v>944</v>
      </c>
      <c r="P67" s="346">
        <v>59000</v>
      </c>
      <c r="Q67" s="144" t="s">
        <v>3759</v>
      </c>
      <c r="R67" s="144" t="s">
        <v>3896</v>
      </c>
    </row>
    <row r="68" spans="1:21" s="203" customFormat="1" ht="144.75" customHeight="1">
      <c r="A68" s="144">
        <v>31</v>
      </c>
      <c r="B68" s="144">
        <v>5</v>
      </c>
      <c r="C68" s="144">
        <v>1</v>
      </c>
      <c r="D68" s="144">
        <v>6</v>
      </c>
      <c r="E68" s="144" t="s">
        <v>3902</v>
      </c>
      <c r="F68" s="144" t="s">
        <v>5768</v>
      </c>
      <c r="G68" s="144" t="s">
        <v>917</v>
      </c>
      <c r="H68" s="144" t="s">
        <v>3903</v>
      </c>
      <c r="I68" s="356" t="s">
        <v>3904</v>
      </c>
      <c r="J68" s="144" t="s">
        <v>3905</v>
      </c>
      <c r="K68" s="144" t="s">
        <v>944</v>
      </c>
      <c r="L68" s="144" t="s">
        <v>38</v>
      </c>
      <c r="M68" s="144" t="s">
        <v>944</v>
      </c>
      <c r="N68" s="346">
        <v>30000</v>
      </c>
      <c r="O68" s="144" t="s">
        <v>944</v>
      </c>
      <c r="P68" s="346">
        <v>30000</v>
      </c>
      <c r="Q68" s="144" t="s">
        <v>3759</v>
      </c>
      <c r="R68" s="144" t="s">
        <v>3896</v>
      </c>
    </row>
    <row r="69" spans="1:21" s="203" customFormat="1" ht="104.25" customHeight="1">
      <c r="A69" s="144">
        <v>32</v>
      </c>
      <c r="B69" s="144">
        <v>3</v>
      </c>
      <c r="C69" s="144">
        <v>1</v>
      </c>
      <c r="D69" s="144">
        <v>6</v>
      </c>
      <c r="E69" s="144" t="s">
        <v>3906</v>
      </c>
      <c r="F69" s="144" t="s">
        <v>3907</v>
      </c>
      <c r="G69" s="144" t="s">
        <v>3908</v>
      </c>
      <c r="H69" s="144" t="s">
        <v>3909</v>
      </c>
      <c r="I69" s="356" t="s">
        <v>3910</v>
      </c>
      <c r="J69" s="144" t="s">
        <v>3911</v>
      </c>
      <c r="K69" s="144" t="s">
        <v>944</v>
      </c>
      <c r="L69" s="144" t="s">
        <v>50</v>
      </c>
      <c r="M69" s="144" t="s">
        <v>944</v>
      </c>
      <c r="N69" s="346">
        <v>28000</v>
      </c>
      <c r="O69" s="144" t="s">
        <v>944</v>
      </c>
      <c r="P69" s="346">
        <v>28000</v>
      </c>
      <c r="Q69" s="144" t="s">
        <v>3759</v>
      </c>
      <c r="R69" s="144" t="s">
        <v>3896</v>
      </c>
    </row>
    <row r="70" spans="1:21" s="203" customFormat="1" ht="124.5" customHeight="1">
      <c r="A70" s="144">
        <v>33</v>
      </c>
      <c r="B70" s="144">
        <v>5</v>
      </c>
      <c r="C70" s="144">
        <v>1</v>
      </c>
      <c r="D70" s="144">
        <v>6</v>
      </c>
      <c r="E70" s="144" t="s">
        <v>3912</v>
      </c>
      <c r="F70" s="144" t="s">
        <v>3913</v>
      </c>
      <c r="G70" s="144" t="s">
        <v>917</v>
      </c>
      <c r="H70" s="144" t="s">
        <v>3903</v>
      </c>
      <c r="I70" s="356" t="s">
        <v>3904</v>
      </c>
      <c r="J70" s="144" t="s">
        <v>3914</v>
      </c>
      <c r="K70" s="144" t="s">
        <v>944</v>
      </c>
      <c r="L70" s="144" t="s">
        <v>35</v>
      </c>
      <c r="M70" s="144" t="s">
        <v>944</v>
      </c>
      <c r="N70" s="346">
        <v>10000</v>
      </c>
      <c r="O70" s="144" t="s">
        <v>944</v>
      </c>
      <c r="P70" s="346">
        <v>10000</v>
      </c>
      <c r="Q70" s="144" t="s">
        <v>3759</v>
      </c>
      <c r="R70" s="144" t="s">
        <v>3896</v>
      </c>
    </row>
    <row r="71" spans="1:21" s="203" customFormat="1" ht="148.5" customHeight="1">
      <c r="A71" s="144">
        <v>34</v>
      </c>
      <c r="B71" s="144">
        <v>2</v>
      </c>
      <c r="C71" s="144">
        <v>1</v>
      </c>
      <c r="D71" s="144">
        <v>6</v>
      </c>
      <c r="E71" s="144" t="s">
        <v>3915</v>
      </c>
      <c r="F71" s="144" t="s">
        <v>3916</v>
      </c>
      <c r="G71" s="144" t="s">
        <v>3917</v>
      </c>
      <c r="H71" s="144" t="s">
        <v>3918</v>
      </c>
      <c r="I71" s="356">
        <v>1</v>
      </c>
      <c r="J71" s="144" t="s">
        <v>3919</v>
      </c>
      <c r="K71" s="144" t="s">
        <v>944</v>
      </c>
      <c r="L71" s="144" t="s">
        <v>38</v>
      </c>
      <c r="M71" s="144" t="s">
        <v>944</v>
      </c>
      <c r="N71" s="346">
        <v>14000</v>
      </c>
      <c r="O71" s="144" t="s">
        <v>944</v>
      </c>
      <c r="P71" s="346">
        <v>14000</v>
      </c>
      <c r="Q71" s="144" t="s">
        <v>3759</v>
      </c>
      <c r="R71" s="144" t="s">
        <v>3896</v>
      </c>
    </row>
    <row r="72" spans="1:21" s="203" customFormat="1" ht="119.25" customHeight="1">
      <c r="A72" s="144">
        <v>35</v>
      </c>
      <c r="B72" s="144">
        <v>6</v>
      </c>
      <c r="C72" s="144">
        <v>1</v>
      </c>
      <c r="D72" s="144">
        <v>6</v>
      </c>
      <c r="E72" s="144" t="s">
        <v>3920</v>
      </c>
      <c r="F72" s="144" t="s">
        <v>3921</v>
      </c>
      <c r="G72" s="144" t="s">
        <v>917</v>
      </c>
      <c r="H72" s="144" t="s">
        <v>3903</v>
      </c>
      <c r="I72" s="356" t="s">
        <v>3904</v>
      </c>
      <c r="J72" s="144" t="s">
        <v>3922</v>
      </c>
      <c r="K72" s="144" t="s">
        <v>944</v>
      </c>
      <c r="L72" s="144" t="s">
        <v>35</v>
      </c>
      <c r="M72" s="144" t="s">
        <v>944</v>
      </c>
      <c r="N72" s="346">
        <v>18000</v>
      </c>
      <c r="O72" s="346" t="s">
        <v>944</v>
      </c>
      <c r="P72" s="346">
        <f>N72</f>
        <v>18000</v>
      </c>
      <c r="Q72" s="144" t="s">
        <v>3759</v>
      </c>
      <c r="R72" s="144" t="s">
        <v>3896</v>
      </c>
    </row>
    <row r="73" spans="1:21" s="203" customFormat="1" ht="128.25" customHeight="1">
      <c r="A73" s="144">
        <v>36</v>
      </c>
      <c r="B73" s="144">
        <v>2</v>
      </c>
      <c r="C73" s="144">
        <v>1</v>
      </c>
      <c r="D73" s="144">
        <v>6</v>
      </c>
      <c r="E73" s="144" t="s">
        <v>3923</v>
      </c>
      <c r="F73" s="144" t="s">
        <v>5769</v>
      </c>
      <c r="G73" s="144" t="s">
        <v>3924</v>
      </c>
      <c r="H73" s="144" t="s">
        <v>3925</v>
      </c>
      <c r="I73" s="356">
        <v>1</v>
      </c>
      <c r="J73" s="144" t="s">
        <v>3926</v>
      </c>
      <c r="K73" s="144" t="s">
        <v>944</v>
      </c>
      <c r="L73" s="144" t="s">
        <v>35</v>
      </c>
      <c r="M73" s="144" t="s">
        <v>944</v>
      </c>
      <c r="N73" s="346">
        <v>20000</v>
      </c>
      <c r="O73" s="144" t="s">
        <v>944</v>
      </c>
      <c r="P73" s="346">
        <v>20000</v>
      </c>
      <c r="Q73" s="144" t="s">
        <v>3759</v>
      </c>
      <c r="R73" s="144" t="s">
        <v>3896</v>
      </c>
    </row>
    <row r="74" spans="1:21" s="203" customFormat="1" ht="102.75" customHeight="1">
      <c r="A74" s="144">
        <v>37</v>
      </c>
      <c r="B74" s="144">
        <v>4</v>
      </c>
      <c r="C74" s="144">
        <v>1</v>
      </c>
      <c r="D74" s="144">
        <v>6</v>
      </c>
      <c r="E74" s="144" t="s">
        <v>3927</v>
      </c>
      <c r="F74" s="144" t="s">
        <v>3928</v>
      </c>
      <c r="G74" s="144" t="s">
        <v>3929</v>
      </c>
      <c r="H74" s="144" t="s">
        <v>3930</v>
      </c>
      <c r="I74" s="356" t="s">
        <v>3931</v>
      </c>
      <c r="J74" s="144" t="s">
        <v>3932</v>
      </c>
      <c r="K74" s="144" t="s">
        <v>944</v>
      </c>
      <c r="L74" s="144" t="s">
        <v>35</v>
      </c>
      <c r="M74" s="144" t="s">
        <v>944</v>
      </c>
      <c r="N74" s="346">
        <v>20000</v>
      </c>
      <c r="O74" s="144" t="s">
        <v>944</v>
      </c>
      <c r="P74" s="346">
        <v>20000</v>
      </c>
      <c r="Q74" s="144" t="s">
        <v>3759</v>
      </c>
      <c r="R74" s="144" t="s">
        <v>3896</v>
      </c>
    </row>
    <row r="75" spans="1:21" s="203" customFormat="1" ht="84" customHeight="1">
      <c r="A75" s="144">
        <v>38</v>
      </c>
      <c r="B75" s="144">
        <v>3</v>
      </c>
      <c r="C75" s="144">
        <v>1</v>
      </c>
      <c r="D75" s="144">
        <v>6</v>
      </c>
      <c r="E75" s="144" t="s">
        <v>3933</v>
      </c>
      <c r="F75" s="144" t="s">
        <v>5770</v>
      </c>
      <c r="G75" s="144" t="s">
        <v>234</v>
      </c>
      <c r="H75" s="144" t="s">
        <v>3934</v>
      </c>
      <c r="I75" s="356" t="s">
        <v>3935</v>
      </c>
      <c r="J75" s="144" t="s">
        <v>3936</v>
      </c>
      <c r="K75" s="144" t="s">
        <v>944</v>
      </c>
      <c r="L75" s="144" t="s">
        <v>50</v>
      </c>
      <c r="M75" s="144" t="s">
        <v>944</v>
      </c>
      <c r="N75" s="346">
        <v>15000</v>
      </c>
      <c r="O75" s="144" t="s">
        <v>944</v>
      </c>
      <c r="P75" s="346">
        <v>15000</v>
      </c>
      <c r="Q75" s="144" t="s">
        <v>3759</v>
      </c>
      <c r="R75" s="144" t="s">
        <v>3896</v>
      </c>
    </row>
    <row r="76" spans="1:21" s="203" customFormat="1" ht="127.5" customHeight="1">
      <c r="A76" s="144">
        <v>39</v>
      </c>
      <c r="B76" s="144">
        <v>2</v>
      </c>
      <c r="C76" s="144">
        <v>1</v>
      </c>
      <c r="D76" s="144">
        <v>9</v>
      </c>
      <c r="E76" s="144" t="s">
        <v>3937</v>
      </c>
      <c r="F76" s="144" t="s">
        <v>5771</v>
      </c>
      <c r="G76" s="144" t="s">
        <v>3938</v>
      </c>
      <c r="H76" s="144" t="s">
        <v>3939</v>
      </c>
      <c r="I76" s="356" t="s">
        <v>3940</v>
      </c>
      <c r="J76" s="144" t="s">
        <v>3941</v>
      </c>
      <c r="K76" s="144" t="s">
        <v>944</v>
      </c>
      <c r="L76" s="144" t="s">
        <v>35</v>
      </c>
      <c r="M76" s="144" t="s">
        <v>944</v>
      </c>
      <c r="N76" s="346">
        <v>75000</v>
      </c>
      <c r="O76" s="144" t="s">
        <v>944</v>
      </c>
      <c r="P76" s="346">
        <v>75000</v>
      </c>
      <c r="Q76" s="144" t="s">
        <v>3759</v>
      </c>
      <c r="R76" s="144" t="s">
        <v>3896</v>
      </c>
    </row>
    <row r="77" spans="1:21" s="203" customFormat="1" ht="93.75" customHeight="1">
      <c r="A77" s="144">
        <v>40</v>
      </c>
      <c r="B77" s="144">
        <v>2</v>
      </c>
      <c r="C77" s="144">
        <v>1</v>
      </c>
      <c r="D77" s="144">
        <v>9</v>
      </c>
      <c r="E77" s="144" t="s">
        <v>3942</v>
      </c>
      <c r="F77" s="144" t="s">
        <v>3943</v>
      </c>
      <c r="G77" s="144" t="s">
        <v>1086</v>
      </c>
      <c r="H77" s="144" t="s">
        <v>3944</v>
      </c>
      <c r="I77" s="356" t="s">
        <v>3945</v>
      </c>
      <c r="J77" s="144" t="s">
        <v>3946</v>
      </c>
      <c r="K77" s="144" t="s">
        <v>944</v>
      </c>
      <c r="L77" s="144" t="s">
        <v>38</v>
      </c>
      <c r="M77" s="144" t="s">
        <v>944</v>
      </c>
      <c r="N77" s="346">
        <v>55000</v>
      </c>
      <c r="O77" s="144" t="s">
        <v>944</v>
      </c>
      <c r="P77" s="346">
        <v>55000</v>
      </c>
      <c r="Q77" s="144" t="s">
        <v>3759</v>
      </c>
      <c r="R77" s="144" t="s">
        <v>3896</v>
      </c>
    </row>
    <row r="78" spans="1:21" s="203" customFormat="1" ht="102.75" customHeight="1">
      <c r="A78" s="144">
        <v>41</v>
      </c>
      <c r="B78" s="144">
        <v>3</v>
      </c>
      <c r="C78" s="144">
        <v>3</v>
      </c>
      <c r="D78" s="144">
        <v>10</v>
      </c>
      <c r="E78" s="144" t="s">
        <v>3947</v>
      </c>
      <c r="F78" s="144" t="s">
        <v>3948</v>
      </c>
      <c r="G78" s="144" t="s">
        <v>3949</v>
      </c>
      <c r="H78" s="144" t="s">
        <v>3950</v>
      </c>
      <c r="I78" s="356" t="s">
        <v>3951</v>
      </c>
      <c r="J78" s="144" t="s">
        <v>3952</v>
      </c>
      <c r="K78" s="144" t="s">
        <v>944</v>
      </c>
      <c r="L78" s="144" t="s">
        <v>44</v>
      </c>
      <c r="M78" s="144" t="s">
        <v>944</v>
      </c>
      <c r="N78" s="346">
        <v>275000</v>
      </c>
      <c r="O78" s="144" t="s">
        <v>944</v>
      </c>
      <c r="P78" s="346">
        <v>275000</v>
      </c>
      <c r="Q78" s="144" t="s">
        <v>3759</v>
      </c>
      <c r="R78" s="144" t="s">
        <v>3896</v>
      </c>
    </row>
    <row r="79" spans="1:21" s="203" customFormat="1" ht="128.25" customHeight="1">
      <c r="A79" s="144">
        <v>42</v>
      </c>
      <c r="B79" s="144">
        <v>3</v>
      </c>
      <c r="C79" s="144">
        <v>3</v>
      </c>
      <c r="D79" s="144">
        <v>10</v>
      </c>
      <c r="E79" s="144" t="s">
        <v>3953</v>
      </c>
      <c r="F79" s="144" t="s">
        <v>3954</v>
      </c>
      <c r="G79" s="144" t="s">
        <v>3109</v>
      </c>
      <c r="H79" s="144" t="s">
        <v>3955</v>
      </c>
      <c r="I79" s="356" t="s">
        <v>3945</v>
      </c>
      <c r="J79" s="144" t="s">
        <v>3956</v>
      </c>
      <c r="K79" s="144" t="s">
        <v>944</v>
      </c>
      <c r="L79" s="144" t="s">
        <v>38</v>
      </c>
      <c r="M79" s="144" t="s">
        <v>944</v>
      </c>
      <c r="N79" s="346">
        <v>5000</v>
      </c>
      <c r="O79" s="144" t="s">
        <v>944</v>
      </c>
      <c r="P79" s="346">
        <v>5000</v>
      </c>
      <c r="Q79" s="144" t="s">
        <v>3759</v>
      </c>
      <c r="R79" s="144" t="s">
        <v>3896</v>
      </c>
    </row>
    <row r="80" spans="1:21" s="203" customFormat="1" ht="107.25" customHeight="1">
      <c r="A80" s="144">
        <v>43</v>
      </c>
      <c r="B80" s="144">
        <v>6</v>
      </c>
      <c r="C80" s="144">
        <v>5</v>
      </c>
      <c r="D80" s="144">
        <v>11</v>
      </c>
      <c r="E80" s="144" t="s">
        <v>3957</v>
      </c>
      <c r="F80" s="144" t="s">
        <v>5772</v>
      </c>
      <c r="G80" s="144" t="s">
        <v>3958</v>
      </c>
      <c r="H80" s="144" t="s">
        <v>3959</v>
      </c>
      <c r="I80" s="356" t="s">
        <v>3960</v>
      </c>
      <c r="J80" s="144" t="s">
        <v>3961</v>
      </c>
      <c r="K80" s="144" t="s">
        <v>944</v>
      </c>
      <c r="L80" s="144" t="s">
        <v>38</v>
      </c>
      <c r="M80" s="144" t="s">
        <v>944</v>
      </c>
      <c r="N80" s="346">
        <v>35000</v>
      </c>
      <c r="O80" s="144" t="s">
        <v>944</v>
      </c>
      <c r="P80" s="346">
        <v>35000</v>
      </c>
      <c r="Q80" s="144" t="s">
        <v>3759</v>
      </c>
      <c r="R80" s="144" t="s">
        <v>3896</v>
      </c>
    </row>
    <row r="81" spans="1:18" s="203" customFormat="1" ht="140.25">
      <c r="A81" s="144">
        <v>44</v>
      </c>
      <c r="B81" s="144">
        <v>6</v>
      </c>
      <c r="C81" s="144">
        <v>5</v>
      </c>
      <c r="D81" s="144">
        <v>11</v>
      </c>
      <c r="E81" s="144" t="s">
        <v>3962</v>
      </c>
      <c r="F81" s="144" t="s">
        <v>5773</v>
      </c>
      <c r="G81" s="144" t="s">
        <v>2671</v>
      </c>
      <c r="H81" s="144" t="s">
        <v>3963</v>
      </c>
      <c r="I81" s="356" t="s">
        <v>3964</v>
      </c>
      <c r="J81" s="144" t="s">
        <v>3965</v>
      </c>
      <c r="K81" s="144" t="s">
        <v>944</v>
      </c>
      <c r="L81" s="144" t="s">
        <v>42</v>
      </c>
      <c r="M81" s="144" t="s">
        <v>944</v>
      </c>
      <c r="N81" s="346">
        <v>55000</v>
      </c>
      <c r="O81" s="144" t="s">
        <v>944</v>
      </c>
      <c r="P81" s="346">
        <v>55000</v>
      </c>
      <c r="Q81" s="144" t="s">
        <v>3759</v>
      </c>
      <c r="R81" s="144" t="s">
        <v>3896</v>
      </c>
    </row>
    <row r="82" spans="1:18" s="203" customFormat="1" ht="160.5" customHeight="1">
      <c r="A82" s="144">
        <v>45</v>
      </c>
      <c r="B82" s="144">
        <v>6</v>
      </c>
      <c r="C82" s="144">
        <v>5</v>
      </c>
      <c r="D82" s="144">
        <v>11</v>
      </c>
      <c r="E82" s="144" t="s">
        <v>3966</v>
      </c>
      <c r="F82" s="144" t="s">
        <v>5774</v>
      </c>
      <c r="G82" s="144" t="s">
        <v>2671</v>
      </c>
      <c r="H82" s="144" t="s">
        <v>3967</v>
      </c>
      <c r="I82" s="356" t="s">
        <v>3931</v>
      </c>
      <c r="J82" s="144" t="s">
        <v>3965</v>
      </c>
      <c r="K82" s="144" t="s">
        <v>944</v>
      </c>
      <c r="L82" s="144" t="s">
        <v>35</v>
      </c>
      <c r="M82" s="144" t="s">
        <v>944</v>
      </c>
      <c r="N82" s="346">
        <v>20000</v>
      </c>
      <c r="O82" s="144" t="s">
        <v>944</v>
      </c>
      <c r="P82" s="346">
        <v>20000</v>
      </c>
      <c r="Q82" s="144" t="s">
        <v>3759</v>
      </c>
      <c r="R82" s="144" t="s">
        <v>3896</v>
      </c>
    </row>
    <row r="83" spans="1:18" s="203" customFormat="1" ht="117" customHeight="1">
      <c r="A83" s="144">
        <v>46</v>
      </c>
      <c r="B83" s="144">
        <v>1</v>
      </c>
      <c r="C83" s="144">
        <v>5</v>
      </c>
      <c r="D83" s="144">
        <v>11</v>
      </c>
      <c r="E83" s="144" t="s">
        <v>3968</v>
      </c>
      <c r="F83" s="349" t="s">
        <v>5775</v>
      </c>
      <c r="G83" s="144" t="s">
        <v>2671</v>
      </c>
      <c r="H83" s="144" t="s">
        <v>3969</v>
      </c>
      <c r="I83" s="356" t="s">
        <v>3970</v>
      </c>
      <c r="J83" s="144" t="s">
        <v>3971</v>
      </c>
      <c r="K83" s="144" t="s">
        <v>944</v>
      </c>
      <c r="L83" s="144" t="s">
        <v>47</v>
      </c>
      <c r="M83" s="144" t="s">
        <v>944</v>
      </c>
      <c r="N83" s="346">
        <v>25000</v>
      </c>
      <c r="O83" s="144" t="s">
        <v>944</v>
      </c>
      <c r="P83" s="346">
        <v>25000</v>
      </c>
      <c r="Q83" s="144" t="s">
        <v>3759</v>
      </c>
      <c r="R83" s="144" t="s">
        <v>3896</v>
      </c>
    </row>
    <row r="84" spans="1:18" s="203" customFormat="1" ht="99" customHeight="1">
      <c r="A84" s="144">
        <v>47</v>
      </c>
      <c r="B84" s="144">
        <v>3</v>
      </c>
      <c r="C84" s="144">
        <v>2</v>
      </c>
      <c r="D84" s="144">
        <v>12</v>
      </c>
      <c r="E84" s="144" t="s">
        <v>3972</v>
      </c>
      <c r="F84" s="144" t="s">
        <v>5776</v>
      </c>
      <c r="G84" s="144" t="s">
        <v>3973</v>
      </c>
      <c r="H84" s="144" t="s">
        <v>3974</v>
      </c>
      <c r="I84" s="356">
        <v>1</v>
      </c>
      <c r="J84" s="144" t="s">
        <v>2374</v>
      </c>
      <c r="K84" s="144" t="s">
        <v>944</v>
      </c>
      <c r="L84" s="144" t="s">
        <v>38</v>
      </c>
      <c r="M84" s="144" t="s">
        <v>944</v>
      </c>
      <c r="N84" s="346">
        <v>31440</v>
      </c>
      <c r="O84" s="144" t="s">
        <v>944</v>
      </c>
      <c r="P84" s="346">
        <v>31440</v>
      </c>
      <c r="Q84" s="144" t="s">
        <v>3759</v>
      </c>
      <c r="R84" s="144" t="s">
        <v>3896</v>
      </c>
    </row>
    <row r="85" spans="1:18" s="203" customFormat="1" ht="127.5">
      <c r="A85" s="144">
        <v>48</v>
      </c>
      <c r="B85" s="144">
        <v>1</v>
      </c>
      <c r="C85" s="144">
        <v>2</v>
      </c>
      <c r="D85" s="144">
        <v>12</v>
      </c>
      <c r="E85" s="144" t="s">
        <v>3975</v>
      </c>
      <c r="F85" s="144" t="s">
        <v>3976</v>
      </c>
      <c r="G85" s="144" t="s">
        <v>2671</v>
      </c>
      <c r="H85" s="144" t="s">
        <v>3977</v>
      </c>
      <c r="I85" s="356" t="s">
        <v>3978</v>
      </c>
      <c r="J85" s="144" t="s">
        <v>3979</v>
      </c>
      <c r="K85" s="144" t="s">
        <v>944</v>
      </c>
      <c r="L85" s="144" t="s">
        <v>35</v>
      </c>
      <c r="M85" s="144" t="s">
        <v>944</v>
      </c>
      <c r="N85" s="346">
        <v>28800</v>
      </c>
      <c r="O85" s="144" t="s">
        <v>944</v>
      </c>
      <c r="P85" s="346">
        <v>28800</v>
      </c>
      <c r="Q85" s="144" t="s">
        <v>3759</v>
      </c>
      <c r="R85" s="144" t="s">
        <v>3896</v>
      </c>
    </row>
    <row r="86" spans="1:18" s="203" customFormat="1" ht="154.5" customHeight="1">
      <c r="A86" s="144">
        <v>49</v>
      </c>
      <c r="B86" s="144">
        <v>3</v>
      </c>
      <c r="C86" s="144">
        <v>2</v>
      </c>
      <c r="D86" s="144">
        <v>12</v>
      </c>
      <c r="E86" s="144" t="s">
        <v>3980</v>
      </c>
      <c r="F86" s="144" t="s">
        <v>3981</v>
      </c>
      <c r="G86" s="144" t="s">
        <v>2031</v>
      </c>
      <c r="H86" s="144" t="s">
        <v>3982</v>
      </c>
      <c r="I86" s="356" t="s">
        <v>3983</v>
      </c>
      <c r="J86" s="144" t="s">
        <v>3984</v>
      </c>
      <c r="K86" s="144" t="s">
        <v>944</v>
      </c>
      <c r="L86" s="144" t="s">
        <v>47</v>
      </c>
      <c r="M86" s="144" t="s">
        <v>944</v>
      </c>
      <c r="N86" s="346">
        <v>7560</v>
      </c>
      <c r="O86" s="144" t="s">
        <v>944</v>
      </c>
      <c r="P86" s="346">
        <v>7560</v>
      </c>
      <c r="Q86" s="144" t="s">
        <v>3759</v>
      </c>
      <c r="R86" s="144" t="s">
        <v>3896</v>
      </c>
    </row>
    <row r="87" spans="1:18" s="203" customFormat="1" ht="129.75" customHeight="1">
      <c r="A87" s="144">
        <v>50</v>
      </c>
      <c r="B87" s="144">
        <v>6</v>
      </c>
      <c r="C87" s="144">
        <v>2</v>
      </c>
      <c r="D87" s="144">
        <v>12</v>
      </c>
      <c r="E87" s="144" t="s">
        <v>3985</v>
      </c>
      <c r="F87" s="144" t="s">
        <v>5777</v>
      </c>
      <c r="G87" s="144" t="s">
        <v>2031</v>
      </c>
      <c r="H87" s="144" t="s">
        <v>3986</v>
      </c>
      <c r="I87" s="356" t="s">
        <v>3987</v>
      </c>
      <c r="J87" s="144" t="s">
        <v>3988</v>
      </c>
      <c r="K87" s="144" t="s">
        <v>944</v>
      </c>
      <c r="L87" s="144" t="s">
        <v>42</v>
      </c>
      <c r="M87" s="144" t="s">
        <v>944</v>
      </c>
      <c r="N87" s="346">
        <v>17200</v>
      </c>
      <c r="O87" s="144" t="s">
        <v>944</v>
      </c>
      <c r="P87" s="346">
        <v>17200</v>
      </c>
      <c r="Q87" s="144" t="s">
        <v>3759</v>
      </c>
      <c r="R87" s="144" t="s">
        <v>3896</v>
      </c>
    </row>
    <row r="88" spans="1:18" s="203" customFormat="1" ht="105" customHeight="1">
      <c r="A88" s="144">
        <v>51</v>
      </c>
      <c r="B88" s="144">
        <v>2</v>
      </c>
      <c r="C88" s="144">
        <v>1</v>
      </c>
      <c r="D88" s="144">
        <v>13</v>
      </c>
      <c r="E88" s="144" t="s">
        <v>3989</v>
      </c>
      <c r="F88" s="144" t="s">
        <v>5778</v>
      </c>
      <c r="G88" s="144" t="s">
        <v>994</v>
      </c>
      <c r="H88" s="144" t="s">
        <v>3990</v>
      </c>
      <c r="I88" s="356" t="s">
        <v>3991</v>
      </c>
      <c r="J88" s="144" t="s">
        <v>3946</v>
      </c>
      <c r="K88" s="144" t="s">
        <v>944</v>
      </c>
      <c r="L88" s="144" t="s">
        <v>35</v>
      </c>
      <c r="M88" s="144" t="s">
        <v>944</v>
      </c>
      <c r="N88" s="346">
        <v>13800</v>
      </c>
      <c r="O88" s="144" t="s">
        <v>944</v>
      </c>
      <c r="P88" s="346">
        <v>13800</v>
      </c>
      <c r="Q88" s="144" t="s">
        <v>3759</v>
      </c>
      <c r="R88" s="144" t="s">
        <v>3896</v>
      </c>
    </row>
    <row r="89" spans="1:18" s="203" customFormat="1" ht="137.25" customHeight="1">
      <c r="A89" s="144">
        <v>52</v>
      </c>
      <c r="B89" s="144">
        <v>2</v>
      </c>
      <c r="C89" s="144">
        <v>1</v>
      </c>
      <c r="D89" s="144">
        <v>13</v>
      </c>
      <c r="E89" s="144" t="s">
        <v>3992</v>
      </c>
      <c r="F89" s="144" t="s">
        <v>5779</v>
      </c>
      <c r="G89" s="144" t="s">
        <v>994</v>
      </c>
      <c r="H89" s="144" t="s">
        <v>3990</v>
      </c>
      <c r="I89" s="356" t="s">
        <v>3894</v>
      </c>
      <c r="J89" s="144" t="s">
        <v>3946</v>
      </c>
      <c r="K89" s="144" t="s">
        <v>944</v>
      </c>
      <c r="L89" s="144" t="s">
        <v>35</v>
      </c>
      <c r="M89" s="144" t="s">
        <v>944</v>
      </c>
      <c r="N89" s="346">
        <v>10400</v>
      </c>
      <c r="O89" s="144" t="s">
        <v>944</v>
      </c>
      <c r="P89" s="346">
        <v>10400</v>
      </c>
      <c r="Q89" s="144" t="s">
        <v>3759</v>
      </c>
      <c r="R89" s="144" t="s">
        <v>3896</v>
      </c>
    </row>
    <row r="90" spans="1:18" s="203" customFormat="1" ht="108" customHeight="1">
      <c r="A90" s="144">
        <v>53</v>
      </c>
      <c r="B90" s="144">
        <v>3</v>
      </c>
      <c r="C90" s="144">
        <v>1</v>
      </c>
      <c r="D90" s="144">
        <v>13</v>
      </c>
      <c r="E90" s="144" t="s">
        <v>3993</v>
      </c>
      <c r="F90" s="144" t="s">
        <v>3994</v>
      </c>
      <c r="G90" s="144" t="s">
        <v>994</v>
      </c>
      <c r="H90" s="144" t="s">
        <v>3990</v>
      </c>
      <c r="I90" s="356" t="s">
        <v>3945</v>
      </c>
      <c r="J90" s="144" t="s">
        <v>3946</v>
      </c>
      <c r="K90" s="144" t="s">
        <v>944</v>
      </c>
      <c r="L90" s="144" t="s">
        <v>35</v>
      </c>
      <c r="M90" s="144" t="s">
        <v>944</v>
      </c>
      <c r="N90" s="346">
        <v>15800</v>
      </c>
      <c r="O90" s="144" t="s">
        <v>944</v>
      </c>
      <c r="P90" s="346">
        <v>15800</v>
      </c>
      <c r="Q90" s="144" t="s">
        <v>3759</v>
      </c>
      <c r="R90" s="144" t="s">
        <v>3896</v>
      </c>
    </row>
    <row r="91" spans="1:18" s="203" customFormat="1" ht="306.75" customHeight="1">
      <c r="A91" s="144">
        <v>54</v>
      </c>
      <c r="B91" s="357">
        <v>6</v>
      </c>
      <c r="C91" s="357">
        <v>1</v>
      </c>
      <c r="D91" s="357">
        <v>6</v>
      </c>
      <c r="E91" s="358" t="s">
        <v>3995</v>
      </c>
      <c r="F91" s="349" t="s">
        <v>5780</v>
      </c>
      <c r="G91" s="144" t="s">
        <v>2031</v>
      </c>
      <c r="H91" s="213" t="s">
        <v>3996</v>
      </c>
      <c r="I91" s="144" t="s">
        <v>3997</v>
      </c>
      <c r="J91" s="213" t="s">
        <v>3998</v>
      </c>
      <c r="K91" s="359" t="s">
        <v>944</v>
      </c>
      <c r="L91" s="272" t="s">
        <v>38</v>
      </c>
      <c r="M91" s="144" t="s">
        <v>944</v>
      </c>
      <c r="N91" s="360">
        <v>13629</v>
      </c>
      <c r="O91" s="144" t="s">
        <v>944</v>
      </c>
      <c r="P91" s="346">
        <v>13629</v>
      </c>
      <c r="Q91" s="144" t="s">
        <v>3999</v>
      </c>
      <c r="R91" s="144" t="s">
        <v>4000</v>
      </c>
    </row>
    <row r="92" spans="1:18" s="203" customFormat="1" ht="267.75">
      <c r="A92" s="144">
        <v>55</v>
      </c>
      <c r="B92" s="144">
        <v>6</v>
      </c>
      <c r="C92" s="144">
        <v>1</v>
      </c>
      <c r="D92" s="144">
        <v>6</v>
      </c>
      <c r="E92" s="144" t="s">
        <v>4001</v>
      </c>
      <c r="F92" s="349" t="s">
        <v>5781</v>
      </c>
      <c r="G92" s="144" t="s">
        <v>2031</v>
      </c>
      <c r="H92" s="144" t="s">
        <v>3996</v>
      </c>
      <c r="I92" s="144" t="s">
        <v>3997</v>
      </c>
      <c r="J92" s="144" t="s">
        <v>3998</v>
      </c>
      <c r="K92" s="144" t="s">
        <v>944</v>
      </c>
      <c r="L92" s="144" t="s">
        <v>38</v>
      </c>
      <c r="M92" s="144" t="s">
        <v>944</v>
      </c>
      <c r="N92" s="346">
        <v>13629</v>
      </c>
      <c r="O92" s="144" t="s">
        <v>944</v>
      </c>
      <c r="P92" s="346">
        <v>13629</v>
      </c>
      <c r="Q92" s="144" t="s">
        <v>3999</v>
      </c>
      <c r="R92" s="144" t="s">
        <v>4002</v>
      </c>
    </row>
    <row r="93" spans="1:18" s="203" customFormat="1" ht="206.25" customHeight="1">
      <c r="A93" s="144">
        <v>56</v>
      </c>
      <c r="B93" s="144">
        <v>1</v>
      </c>
      <c r="C93" s="144">
        <v>1</v>
      </c>
      <c r="D93" s="144">
        <v>6</v>
      </c>
      <c r="E93" s="144" t="s">
        <v>4003</v>
      </c>
      <c r="F93" s="349" t="s">
        <v>5782</v>
      </c>
      <c r="G93" s="144" t="s">
        <v>4004</v>
      </c>
      <c r="H93" s="144" t="s">
        <v>4005</v>
      </c>
      <c r="I93" s="144" t="s">
        <v>4006</v>
      </c>
      <c r="J93" s="144" t="s">
        <v>4007</v>
      </c>
      <c r="K93" s="144" t="s">
        <v>944</v>
      </c>
      <c r="L93" s="144" t="s">
        <v>38</v>
      </c>
      <c r="M93" s="144" t="s">
        <v>944</v>
      </c>
      <c r="N93" s="346">
        <v>10107</v>
      </c>
      <c r="O93" s="144" t="s">
        <v>944</v>
      </c>
      <c r="P93" s="346">
        <v>10107</v>
      </c>
      <c r="Q93" s="144" t="s">
        <v>4008</v>
      </c>
      <c r="R93" s="144" t="s">
        <v>4009</v>
      </c>
    </row>
    <row r="94" spans="1:18" s="203" customFormat="1" ht="123" customHeight="1">
      <c r="A94" s="144">
        <v>57</v>
      </c>
      <c r="B94" s="144">
        <v>6</v>
      </c>
      <c r="C94" s="144">
        <v>1</v>
      </c>
      <c r="D94" s="347">
        <v>6</v>
      </c>
      <c r="E94" s="144" t="s">
        <v>4010</v>
      </c>
      <c r="F94" s="349" t="s">
        <v>5783</v>
      </c>
      <c r="G94" s="144" t="s">
        <v>917</v>
      </c>
      <c r="H94" s="144" t="s">
        <v>4011</v>
      </c>
      <c r="I94" s="144" t="s">
        <v>4012</v>
      </c>
      <c r="J94" s="144" t="s">
        <v>4013</v>
      </c>
      <c r="K94" s="144" t="s">
        <v>944</v>
      </c>
      <c r="L94" s="144" t="s">
        <v>38</v>
      </c>
      <c r="M94" s="144" t="s">
        <v>944</v>
      </c>
      <c r="N94" s="361">
        <v>7416.8</v>
      </c>
      <c r="O94" s="144" t="s">
        <v>944</v>
      </c>
      <c r="P94" s="361">
        <v>7047.8</v>
      </c>
      <c r="Q94" s="144" t="s">
        <v>4014</v>
      </c>
      <c r="R94" s="144" t="s">
        <v>4015</v>
      </c>
    </row>
    <row r="95" spans="1:18" s="203" customFormat="1" ht="123" customHeight="1">
      <c r="A95" s="144">
        <v>58</v>
      </c>
      <c r="B95" s="144">
        <v>1</v>
      </c>
      <c r="C95" s="144">
        <v>1</v>
      </c>
      <c r="D95" s="144">
        <v>6</v>
      </c>
      <c r="E95" s="144" t="s">
        <v>4016</v>
      </c>
      <c r="F95" s="349" t="s">
        <v>5784</v>
      </c>
      <c r="G95" s="144" t="s">
        <v>994</v>
      </c>
      <c r="H95" s="144" t="s">
        <v>4017</v>
      </c>
      <c r="I95" s="144" t="s">
        <v>3960</v>
      </c>
      <c r="J95" s="144" t="s">
        <v>4018</v>
      </c>
      <c r="K95" s="144" t="s">
        <v>944</v>
      </c>
      <c r="L95" s="144" t="s">
        <v>38</v>
      </c>
      <c r="M95" s="144" t="s">
        <v>944</v>
      </c>
      <c r="N95" s="346">
        <v>11613.97</v>
      </c>
      <c r="O95" s="144" t="s">
        <v>944</v>
      </c>
      <c r="P95" s="346">
        <v>10433.76</v>
      </c>
      <c r="Q95" s="144" t="s">
        <v>3799</v>
      </c>
      <c r="R95" s="144" t="s">
        <v>4019</v>
      </c>
    </row>
    <row r="96" spans="1:18" s="203" customFormat="1" ht="153.75" customHeight="1">
      <c r="A96" s="144">
        <v>59</v>
      </c>
      <c r="B96" s="144">
        <v>3</v>
      </c>
      <c r="C96" s="144">
        <v>1</v>
      </c>
      <c r="D96" s="144">
        <v>9</v>
      </c>
      <c r="E96" s="144" t="s">
        <v>4020</v>
      </c>
      <c r="F96" s="349" t="s">
        <v>5785</v>
      </c>
      <c r="G96" s="144" t="s">
        <v>4021</v>
      </c>
      <c r="H96" s="144" t="s">
        <v>4022</v>
      </c>
      <c r="I96" s="144" t="s">
        <v>4023</v>
      </c>
      <c r="J96" s="144" t="s">
        <v>4024</v>
      </c>
      <c r="K96" s="144" t="s">
        <v>944</v>
      </c>
      <c r="L96" s="144" t="s">
        <v>38</v>
      </c>
      <c r="M96" s="144" t="s">
        <v>944</v>
      </c>
      <c r="N96" s="346">
        <v>18650</v>
      </c>
      <c r="O96" s="144" t="s">
        <v>944</v>
      </c>
      <c r="P96" s="346">
        <v>18650</v>
      </c>
      <c r="Q96" s="144" t="s">
        <v>3816</v>
      </c>
      <c r="R96" s="144" t="s">
        <v>4025</v>
      </c>
    </row>
    <row r="97" spans="1:21" s="203" customFormat="1" ht="168" customHeight="1">
      <c r="A97" s="144">
        <v>60</v>
      </c>
      <c r="B97" s="144">
        <v>6</v>
      </c>
      <c r="C97" s="144">
        <v>1</v>
      </c>
      <c r="D97" s="144">
        <v>9</v>
      </c>
      <c r="E97" s="144" t="s">
        <v>4026</v>
      </c>
      <c r="F97" s="349" t="s">
        <v>5786</v>
      </c>
      <c r="G97" s="144" t="s">
        <v>4027</v>
      </c>
      <c r="H97" s="144" t="s">
        <v>4028</v>
      </c>
      <c r="I97" s="144" t="s">
        <v>4029</v>
      </c>
      <c r="J97" s="144" t="s">
        <v>4030</v>
      </c>
      <c r="K97" s="144" t="s">
        <v>944</v>
      </c>
      <c r="L97" s="144" t="s">
        <v>38</v>
      </c>
      <c r="M97" s="144" t="s">
        <v>944</v>
      </c>
      <c r="N97" s="346">
        <v>15278.26</v>
      </c>
      <c r="O97" s="144" t="s">
        <v>944</v>
      </c>
      <c r="P97" s="346">
        <v>15278.26</v>
      </c>
      <c r="Q97" s="144" t="s">
        <v>3799</v>
      </c>
      <c r="R97" s="144" t="s">
        <v>4019</v>
      </c>
    </row>
    <row r="98" spans="1:21" s="203" customFormat="1" ht="186" customHeight="1">
      <c r="A98" s="144">
        <v>61</v>
      </c>
      <c r="B98" s="144">
        <v>3</v>
      </c>
      <c r="C98" s="144">
        <v>1</v>
      </c>
      <c r="D98" s="144">
        <v>9</v>
      </c>
      <c r="E98" s="144" t="s">
        <v>4031</v>
      </c>
      <c r="F98" s="349" t="s">
        <v>5787</v>
      </c>
      <c r="G98" s="144" t="s">
        <v>4032</v>
      </c>
      <c r="H98" s="144" t="s">
        <v>4033</v>
      </c>
      <c r="I98" s="144" t="s">
        <v>4034</v>
      </c>
      <c r="J98" s="144" t="s">
        <v>4035</v>
      </c>
      <c r="K98" s="144" t="s">
        <v>944</v>
      </c>
      <c r="L98" s="144" t="s">
        <v>38</v>
      </c>
      <c r="M98" s="144" t="s">
        <v>944</v>
      </c>
      <c r="N98" s="346">
        <v>9852.2999999999993</v>
      </c>
      <c r="O98" s="144" t="s">
        <v>944</v>
      </c>
      <c r="P98" s="346">
        <v>9852.2999999999993</v>
      </c>
      <c r="Q98" s="144" t="s">
        <v>3799</v>
      </c>
      <c r="R98" s="144" t="s">
        <v>4019</v>
      </c>
    </row>
    <row r="99" spans="1:21" s="203" customFormat="1" ht="135" customHeight="1">
      <c r="A99" s="144">
        <v>62</v>
      </c>
      <c r="B99" s="144">
        <v>3</v>
      </c>
      <c r="C99" s="144">
        <v>3</v>
      </c>
      <c r="D99" s="144">
        <v>10</v>
      </c>
      <c r="E99" s="144" t="s">
        <v>4036</v>
      </c>
      <c r="F99" s="349" t="s">
        <v>5788</v>
      </c>
      <c r="G99" s="144" t="s">
        <v>3837</v>
      </c>
      <c r="H99" s="144" t="s">
        <v>4037</v>
      </c>
      <c r="I99" s="356" t="s">
        <v>3945</v>
      </c>
      <c r="J99" s="144" t="s">
        <v>4038</v>
      </c>
      <c r="K99" s="144" t="s">
        <v>944</v>
      </c>
      <c r="L99" s="144" t="s">
        <v>38</v>
      </c>
      <c r="M99" s="144" t="s">
        <v>944</v>
      </c>
      <c r="N99" s="346">
        <v>11308.01</v>
      </c>
      <c r="O99" s="144" t="s">
        <v>944</v>
      </c>
      <c r="P99" s="346">
        <v>11308.01</v>
      </c>
      <c r="Q99" s="144" t="s">
        <v>3842</v>
      </c>
      <c r="R99" s="144" t="s">
        <v>4039</v>
      </c>
    </row>
    <row r="100" spans="1:21" s="203" customFormat="1" ht="274.5" customHeight="1">
      <c r="A100" s="144">
        <v>63</v>
      </c>
      <c r="B100" s="144">
        <v>6</v>
      </c>
      <c r="C100" s="144">
        <v>5</v>
      </c>
      <c r="D100" s="144">
        <v>11</v>
      </c>
      <c r="E100" s="144" t="s">
        <v>4040</v>
      </c>
      <c r="F100" s="144" t="s">
        <v>5789</v>
      </c>
      <c r="G100" s="144" t="s">
        <v>2031</v>
      </c>
      <c r="H100" s="144" t="s">
        <v>3996</v>
      </c>
      <c r="I100" s="144" t="s">
        <v>4041</v>
      </c>
      <c r="J100" s="144" t="s">
        <v>4042</v>
      </c>
      <c r="K100" s="144" t="s">
        <v>944</v>
      </c>
      <c r="L100" s="144" t="s">
        <v>38</v>
      </c>
      <c r="M100" s="144" t="s">
        <v>944</v>
      </c>
      <c r="N100" s="346">
        <v>14048</v>
      </c>
      <c r="O100" s="144" t="s">
        <v>944</v>
      </c>
      <c r="P100" s="346">
        <v>12818</v>
      </c>
      <c r="Q100" s="144" t="s">
        <v>3859</v>
      </c>
      <c r="R100" s="144" t="s">
        <v>4043</v>
      </c>
    </row>
    <row r="101" spans="1:21" s="203" customFormat="1" ht="100.5" customHeight="1">
      <c r="A101" s="144">
        <v>64</v>
      </c>
      <c r="B101" s="144">
        <v>6</v>
      </c>
      <c r="C101" s="144">
        <v>5</v>
      </c>
      <c r="D101" s="144">
        <v>11</v>
      </c>
      <c r="E101" s="144" t="s">
        <v>4044</v>
      </c>
      <c r="F101" s="349" t="s">
        <v>5790</v>
      </c>
      <c r="G101" s="144" t="s">
        <v>4045</v>
      </c>
      <c r="H101" s="144" t="s">
        <v>4046</v>
      </c>
      <c r="I101" s="144" t="s">
        <v>4047</v>
      </c>
      <c r="J101" s="144" t="s">
        <v>4048</v>
      </c>
      <c r="K101" s="144" t="s">
        <v>944</v>
      </c>
      <c r="L101" s="144" t="s">
        <v>38</v>
      </c>
      <c r="M101" s="144" t="s">
        <v>944</v>
      </c>
      <c r="N101" s="346">
        <v>5535</v>
      </c>
      <c r="O101" s="144" t="s">
        <v>944</v>
      </c>
      <c r="P101" s="346">
        <v>5535</v>
      </c>
      <c r="Q101" s="144" t="s">
        <v>4049</v>
      </c>
      <c r="R101" s="144" t="s">
        <v>4050</v>
      </c>
    </row>
    <row r="102" spans="1:21" s="203" customFormat="1" ht="114.75">
      <c r="A102" s="144">
        <v>65</v>
      </c>
      <c r="B102" s="144">
        <v>6</v>
      </c>
      <c r="C102" s="144">
        <v>5</v>
      </c>
      <c r="D102" s="144">
        <v>11</v>
      </c>
      <c r="E102" s="144" t="s">
        <v>4051</v>
      </c>
      <c r="F102" s="349" t="s">
        <v>5791</v>
      </c>
      <c r="G102" s="144" t="s">
        <v>2031</v>
      </c>
      <c r="H102" s="144" t="s">
        <v>3996</v>
      </c>
      <c r="I102" s="144" t="s">
        <v>4041</v>
      </c>
      <c r="J102" s="144" t="s">
        <v>4052</v>
      </c>
      <c r="K102" s="144" t="s">
        <v>944</v>
      </c>
      <c r="L102" s="144" t="s">
        <v>38</v>
      </c>
      <c r="M102" s="144" t="s">
        <v>944</v>
      </c>
      <c r="N102" s="346">
        <v>19732</v>
      </c>
      <c r="O102" s="144" t="s">
        <v>944</v>
      </c>
      <c r="P102" s="346">
        <v>19732</v>
      </c>
      <c r="Q102" s="144" t="s">
        <v>4053</v>
      </c>
      <c r="R102" s="144" t="s">
        <v>4054</v>
      </c>
    </row>
    <row r="103" spans="1:21" s="203" customFormat="1" ht="165.75">
      <c r="A103" s="144">
        <v>66</v>
      </c>
      <c r="B103" s="144">
        <v>6</v>
      </c>
      <c r="C103" s="144">
        <v>5</v>
      </c>
      <c r="D103" s="144">
        <v>11</v>
      </c>
      <c r="E103" s="144" t="s">
        <v>4055</v>
      </c>
      <c r="F103" s="144" t="s">
        <v>5792</v>
      </c>
      <c r="G103" s="144" t="s">
        <v>2031</v>
      </c>
      <c r="H103" s="144" t="s">
        <v>3996</v>
      </c>
      <c r="I103" s="356" t="s">
        <v>4056</v>
      </c>
      <c r="J103" s="144" t="s">
        <v>4057</v>
      </c>
      <c r="K103" s="144" t="s">
        <v>944</v>
      </c>
      <c r="L103" s="144" t="s">
        <v>38</v>
      </c>
      <c r="M103" s="144" t="s">
        <v>944</v>
      </c>
      <c r="N103" s="346">
        <v>8290.2000000000007</v>
      </c>
      <c r="O103" s="144" t="s">
        <v>944</v>
      </c>
      <c r="P103" s="346">
        <v>8290.2000000000007</v>
      </c>
      <c r="Q103" s="144" t="s">
        <v>3859</v>
      </c>
      <c r="R103" s="144" t="s">
        <v>4043</v>
      </c>
    </row>
    <row r="104" spans="1:21" s="203" customFormat="1" ht="124.5" customHeight="1">
      <c r="A104" s="144">
        <v>67</v>
      </c>
      <c r="B104" s="144">
        <v>6</v>
      </c>
      <c r="C104" s="144">
        <v>2</v>
      </c>
      <c r="D104" s="144">
        <v>12</v>
      </c>
      <c r="E104" s="353" t="s">
        <v>4058</v>
      </c>
      <c r="F104" s="349" t="s">
        <v>5793</v>
      </c>
      <c r="G104" s="144" t="s">
        <v>317</v>
      </c>
      <c r="H104" s="144" t="s">
        <v>4059</v>
      </c>
      <c r="I104" s="144" t="s">
        <v>4060</v>
      </c>
      <c r="J104" s="144" t="s">
        <v>4061</v>
      </c>
      <c r="K104" s="144" t="s">
        <v>944</v>
      </c>
      <c r="L104" s="144" t="s">
        <v>38</v>
      </c>
      <c r="M104" s="144" t="s">
        <v>944</v>
      </c>
      <c r="N104" s="346">
        <v>32437</v>
      </c>
      <c r="O104" s="144" t="s">
        <v>944</v>
      </c>
      <c r="P104" s="346">
        <v>32437</v>
      </c>
      <c r="Q104" s="144" t="s">
        <v>4062</v>
      </c>
      <c r="R104" s="144" t="s">
        <v>4063</v>
      </c>
    </row>
    <row r="105" spans="1:21" s="203" customFormat="1" ht="222.75" customHeight="1">
      <c r="A105" s="284">
        <v>68</v>
      </c>
      <c r="B105" s="144">
        <v>3</v>
      </c>
      <c r="C105" s="144">
        <v>1.3</v>
      </c>
      <c r="D105" s="144">
        <v>13</v>
      </c>
      <c r="E105" s="144" t="s">
        <v>4064</v>
      </c>
      <c r="F105" s="144" t="s">
        <v>5794</v>
      </c>
      <c r="G105" s="144" t="s">
        <v>3837</v>
      </c>
      <c r="H105" s="144" t="s">
        <v>4037</v>
      </c>
      <c r="I105" s="144" t="s">
        <v>4065</v>
      </c>
      <c r="J105" s="144" t="s">
        <v>4066</v>
      </c>
      <c r="K105" s="144" t="s">
        <v>944</v>
      </c>
      <c r="L105" s="144" t="s">
        <v>38</v>
      </c>
      <c r="M105" s="144" t="s">
        <v>944</v>
      </c>
      <c r="N105" s="346">
        <v>31370.9</v>
      </c>
      <c r="O105" s="144" t="s">
        <v>944</v>
      </c>
      <c r="P105" s="346">
        <v>31370.9</v>
      </c>
      <c r="Q105" s="144" t="s">
        <v>4067</v>
      </c>
      <c r="R105" s="144" t="s">
        <v>4068</v>
      </c>
    </row>
    <row r="106" spans="1:21" s="203" customFormat="1" ht="137.25" customHeight="1">
      <c r="A106" s="511">
        <v>69</v>
      </c>
      <c r="B106" s="511">
        <v>6</v>
      </c>
      <c r="C106" s="519">
        <v>1.3</v>
      </c>
      <c r="D106" s="519">
        <v>13</v>
      </c>
      <c r="E106" s="519" t="s">
        <v>4069</v>
      </c>
      <c r="F106" s="657" t="s">
        <v>5795</v>
      </c>
      <c r="G106" s="519" t="s">
        <v>3837</v>
      </c>
      <c r="H106" s="519" t="s">
        <v>4037</v>
      </c>
      <c r="I106" s="658" t="s">
        <v>4070</v>
      </c>
      <c r="J106" s="519" t="s">
        <v>4071</v>
      </c>
      <c r="K106" s="519" t="s">
        <v>944</v>
      </c>
      <c r="L106" s="519" t="s">
        <v>38</v>
      </c>
      <c r="M106" s="519" t="s">
        <v>944</v>
      </c>
      <c r="N106" s="594">
        <v>11760.5</v>
      </c>
      <c r="O106" s="519" t="s">
        <v>944</v>
      </c>
      <c r="P106" s="594">
        <v>11760.5</v>
      </c>
      <c r="Q106" s="511" t="s">
        <v>3821</v>
      </c>
      <c r="R106" s="511" t="s">
        <v>4072</v>
      </c>
    </row>
    <row r="107" spans="1:21" s="203" customFormat="1" ht="153" customHeight="1">
      <c r="A107" s="512"/>
      <c r="B107" s="512"/>
      <c r="C107" s="519"/>
      <c r="D107" s="519"/>
      <c r="E107" s="519"/>
      <c r="F107" s="657"/>
      <c r="G107" s="519"/>
      <c r="H107" s="519"/>
      <c r="I107" s="658"/>
      <c r="J107" s="519"/>
      <c r="K107" s="519"/>
      <c r="L107" s="519"/>
      <c r="M107" s="519"/>
      <c r="N107" s="595"/>
      <c r="O107" s="519"/>
      <c r="P107" s="595"/>
      <c r="Q107" s="512"/>
      <c r="R107" s="512"/>
    </row>
    <row r="108" spans="1:21">
      <c r="R108" s="53"/>
      <c r="S108"/>
      <c r="T108"/>
      <c r="U108"/>
    </row>
    <row r="109" spans="1:21">
      <c r="R109" s="53"/>
      <c r="S109"/>
      <c r="T109"/>
      <c r="U109"/>
    </row>
    <row r="110" spans="1:21">
      <c r="R110" s="53"/>
      <c r="S110"/>
      <c r="T110"/>
      <c r="U110"/>
    </row>
    <row r="111" spans="1:21">
      <c r="J111" s="543"/>
      <c r="K111" s="543" t="s">
        <v>938</v>
      </c>
      <c r="L111" s="543"/>
      <c r="M111" s="543"/>
      <c r="N111" s="543"/>
      <c r="O111" s="543" t="s">
        <v>939</v>
      </c>
      <c r="P111" s="543"/>
      <c r="Q111" s="543"/>
      <c r="R111" s="543"/>
      <c r="S111"/>
      <c r="T111"/>
      <c r="U111"/>
    </row>
    <row r="112" spans="1:21">
      <c r="J112" s="543"/>
      <c r="K112" s="543">
        <v>2016</v>
      </c>
      <c r="L112" s="543"/>
      <c r="M112" s="543">
        <v>2017</v>
      </c>
      <c r="N112" s="543"/>
      <c r="O112" s="543">
        <v>2016</v>
      </c>
      <c r="P112" s="543"/>
      <c r="Q112" s="543">
        <v>2017</v>
      </c>
      <c r="R112" s="543"/>
      <c r="S112"/>
      <c r="T112"/>
      <c r="U112"/>
    </row>
    <row r="113" spans="10:21">
      <c r="J113" s="543"/>
      <c r="K113" s="147" t="s">
        <v>940</v>
      </c>
      <c r="L113" s="147" t="s">
        <v>941</v>
      </c>
      <c r="M113" s="147" t="s">
        <v>942</v>
      </c>
      <c r="N113" s="147" t="s">
        <v>941</v>
      </c>
      <c r="O113" s="147" t="s">
        <v>942</v>
      </c>
      <c r="P113" s="147" t="s">
        <v>941</v>
      </c>
      <c r="Q113" s="147" t="s">
        <v>940</v>
      </c>
      <c r="R113" s="147" t="s">
        <v>941</v>
      </c>
      <c r="S113"/>
      <c r="T113"/>
      <c r="U113"/>
    </row>
    <row r="114" spans="10:21">
      <c r="J114" s="110" t="s">
        <v>943</v>
      </c>
      <c r="K114" s="108">
        <v>9</v>
      </c>
      <c r="L114" s="111">
        <v>199560.2</v>
      </c>
      <c r="M114" s="108" t="s">
        <v>944</v>
      </c>
      <c r="N114" s="112" t="s">
        <v>944</v>
      </c>
      <c r="O114" s="108">
        <v>19</v>
      </c>
      <c r="P114" s="111">
        <v>360135.31</v>
      </c>
      <c r="Q114" s="108" t="s">
        <v>944</v>
      </c>
      <c r="R114" s="108" t="s">
        <v>944</v>
      </c>
      <c r="S114"/>
      <c r="T114"/>
      <c r="U114"/>
    </row>
    <row r="115" spans="10:21">
      <c r="J115" s="110" t="s">
        <v>945</v>
      </c>
      <c r="K115" s="108">
        <v>9</v>
      </c>
      <c r="L115" s="111">
        <v>199560.2</v>
      </c>
      <c r="M115" s="108">
        <v>25</v>
      </c>
      <c r="N115" s="111">
        <v>950000</v>
      </c>
      <c r="O115" s="108">
        <v>19</v>
      </c>
      <c r="P115" s="111">
        <v>359930.56</v>
      </c>
      <c r="Q115" s="108">
        <v>16</v>
      </c>
      <c r="R115" s="111">
        <v>231878.73</v>
      </c>
      <c r="S115"/>
      <c r="T115"/>
      <c r="U115"/>
    </row>
    <row r="116" spans="10:21">
      <c r="R116" s="53"/>
      <c r="S116"/>
      <c r="T116"/>
      <c r="U116"/>
    </row>
    <row r="117" spans="10:21">
      <c r="R117" s="53"/>
      <c r="S117"/>
      <c r="T117"/>
      <c r="U117"/>
    </row>
    <row r="118" spans="10:21">
      <c r="R118" s="53"/>
      <c r="S118"/>
      <c r="T118"/>
      <c r="U118"/>
    </row>
    <row r="119" spans="10:21">
      <c r="R119" s="53"/>
      <c r="S119"/>
      <c r="T119"/>
      <c r="U119"/>
    </row>
    <row r="120" spans="10:21">
      <c r="R120" s="53"/>
      <c r="S120"/>
      <c r="T120"/>
      <c r="U120"/>
    </row>
    <row r="121" spans="10:21">
      <c r="R121" s="53"/>
      <c r="S121"/>
      <c r="T121"/>
      <c r="U121"/>
    </row>
    <row r="122" spans="10:21">
      <c r="R122" s="53"/>
      <c r="S122"/>
      <c r="T122"/>
      <c r="U122"/>
    </row>
    <row r="123" spans="10:21">
      <c r="R123" s="53"/>
      <c r="S123"/>
      <c r="T123"/>
      <c r="U123"/>
    </row>
    <row r="124" spans="10:21">
      <c r="R124" s="53"/>
      <c r="S124"/>
      <c r="T124"/>
      <c r="U124"/>
    </row>
    <row r="125" spans="10:21">
      <c r="R125" s="53"/>
      <c r="S125"/>
      <c r="T125"/>
      <c r="U125"/>
    </row>
    <row r="126" spans="10:21">
      <c r="R126" s="53"/>
      <c r="S126"/>
      <c r="T126"/>
      <c r="U126"/>
    </row>
    <row r="127" spans="10:21">
      <c r="R127" s="53"/>
      <c r="S127"/>
      <c r="T127"/>
      <c r="U127"/>
    </row>
    <row r="128" spans="10:21">
      <c r="R128" s="53"/>
      <c r="S128"/>
      <c r="T128"/>
      <c r="U128"/>
    </row>
    <row r="129" spans="18:21">
      <c r="R129" s="53"/>
      <c r="S129"/>
      <c r="T129"/>
      <c r="U129"/>
    </row>
    <row r="130" spans="18:21">
      <c r="R130" s="53"/>
      <c r="S130"/>
      <c r="T130"/>
      <c r="U130"/>
    </row>
    <row r="131" spans="18:21">
      <c r="R131" s="53"/>
      <c r="S131"/>
      <c r="T131"/>
      <c r="U131"/>
    </row>
    <row r="132" spans="18:21">
      <c r="R132" s="53"/>
      <c r="S132"/>
      <c r="T132"/>
      <c r="U132"/>
    </row>
    <row r="133" spans="18:21">
      <c r="R133" s="53"/>
      <c r="S133"/>
      <c r="T133"/>
      <c r="U133"/>
    </row>
    <row r="134" spans="18:21">
      <c r="R134" s="53"/>
      <c r="S134"/>
      <c r="T134"/>
      <c r="U134"/>
    </row>
    <row r="135" spans="18:21">
      <c r="R135" s="53"/>
      <c r="S135"/>
      <c r="T135"/>
      <c r="U135"/>
    </row>
    <row r="136" spans="18:21">
      <c r="R136" s="53"/>
      <c r="S136"/>
      <c r="T136"/>
      <c r="U136"/>
    </row>
    <row r="137" spans="18:21">
      <c r="R137" s="53"/>
      <c r="S137"/>
      <c r="T137"/>
      <c r="U137"/>
    </row>
    <row r="138" spans="18:21">
      <c r="R138" s="53"/>
      <c r="S138"/>
      <c r="T138"/>
      <c r="U138"/>
    </row>
    <row r="139" spans="18:21">
      <c r="R139" s="53"/>
      <c r="S139"/>
      <c r="T139"/>
      <c r="U139"/>
    </row>
    <row r="140" spans="18:21">
      <c r="R140" s="53"/>
      <c r="S140"/>
      <c r="T140"/>
      <c r="U140"/>
    </row>
    <row r="141" spans="18:21">
      <c r="R141" s="53"/>
      <c r="S141"/>
      <c r="T141"/>
      <c r="U141"/>
    </row>
    <row r="142" spans="18:21">
      <c r="R142" s="53"/>
      <c r="S142"/>
      <c r="T142"/>
      <c r="U142"/>
    </row>
    <row r="143" spans="18:21">
      <c r="R143" s="53"/>
      <c r="S143"/>
      <c r="T143"/>
      <c r="U143"/>
    </row>
    <row r="144" spans="18:21">
      <c r="R144" s="53"/>
      <c r="S144"/>
      <c r="T144"/>
      <c r="U144"/>
    </row>
    <row r="145" spans="18:21">
      <c r="R145" s="53"/>
      <c r="S145"/>
      <c r="T145"/>
      <c r="U145"/>
    </row>
    <row r="146" spans="18:21">
      <c r="R146" s="53"/>
      <c r="S146"/>
      <c r="T146"/>
      <c r="U146"/>
    </row>
    <row r="147" spans="18:21">
      <c r="R147" s="53"/>
      <c r="S147"/>
      <c r="T147"/>
      <c r="U147"/>
    </row>
    <row r="148" spans="18:21">
      <c r="R148" s="53"/>
      <c r="S148"/>
      <c r="T148"/>
      <c r="U148"/>
    </row>
    <row r="149" spans="18:21">
      <c r="R149" s="53"/>
      <c r="S149"/>
      <c r="T149"/>
      <c r="U149"/>
    </row>
    <row r="150" spans="18:21">
      <c r="R150" s="53"/>
      <c r="S150"/>
      <c r="T150"/>
      <c r="U150"/>
    </row>
    <row r="151" spans="18:21">
      <c r="R151" s="53"/>
      <c r="S151"/>
      <c r="T151"/>
      <c r="U151"/>
    </row>
    <row r="152" spans="18:21">
      <c r="R152" s="53"/>
      <c r="S152"/>
      <c r="T152"/>
      <c r="U152"/>
    </row>
    <row r="153" spans="18:21">
      <c r="R153" s="53"/>
      <c r="S153"/>
      <c r="T153"/>
      <c r="U153"/>
    </row>
    <row r="154" spans="18:21">
      <c r="R154" s="53"/>
      <c r="S154"/>
      <c r="T154"/>
      <c r="U154"/>
    </row>
    <row r="155" spans="18:21">
      <c r="R155" s="53"/>
      <c r="S155"/>
      <c r="T155"/>
      <c r="U155"/>
    </row>
    <row r="156" spans="18:21">
      <c r="R156" s="53"/>
      <c r="S156"/>
      <c r="T156"/>
      <c r="U156"/>
    </row>
    <row r="157" spans="18:21">
      <c r="R157" s="53"/>
      <c r="S157"/>
      <c r="T157"/>
      <c r="U157"/>
    </row>
    <row r="158" spans="18:21">
      <c r="R158" s="53"/>
      <c r="S158"/>
      <c r="T158"/>
      <c r="U158"/>
    </row>
    <row r="159" spans="18:21">
      <c r="R159" s="53"/>
      <c r="S159"/>
      <c r="T159"/>
      <c r="U159"/>
    </row>
    <row r="160" spans="18:21">
      <c r="R160" s="53"/>
      <c r="S160"/>
      <c r="T160"/>
      <c r="U160"/>
    </row>
    <row r="161" spans="18:21">
      <c r="R161" s="53"/>
      <c r="S161"/>
      <c r="T161"/>
      <c r="U161"/>
    </row>
    <row r="162" spans="18:21">
      <c r="R162" s="53"/>
      <c r="S162"/>
      <c r="T162"/>
      <c r="U162"/>
    </row>
    <row r="163" spans="18:21">
      <c r="R163" s="53"/>
      <c r="S163"/>
      <c r="T163"/>
      <c r="U163"/>
    </row>
    <row r="164" spans="18:21">
      <c r="R164" s="53"/>
      <c r="S164"/>
      <c r="T164"/>
      <c r="U164"/>
    </row>
    <row r="165" spans="18:21">
      <c r="R165" s="53"/>
      <c r="S165"/>
      <c r="T165"/>
      <c r="U165"/>
    </row>
    <row r="166" spans="18:21">
      <c r="R166" s="53"/>
      <c r="S166"/>
      <c r="T166"/>
      <c r="U166"/>
    </row>
    <row r="167" spans="18:21">
      <c r="R167" s="53"/>
      <c r="S167"/>
      <c r="T167"/>
      <c r="U167"/>
    </row>
    <row r="168" spans="18:21">
      <c r="R168" s="53"/>
      <c r="S168"/>
      <c r="T168"/>
      <c r="U168"/>
    </row>
    <row r="169" spans="18:21">
      <c r="R169" s="53"/>
      <c r="S169"/>
      <c r="T169"/>
      <c r="U169"/>
    </row>
    <row r="170" spans="18:21">
      <c r="R170" s="53"/>
      <c r="S170"/>
      <c r="T170"/>
      <c r="U170"/>
    </row>
    <row r="171" spans="18:21">
      <c r="R171" s="53"/>
      <c r="S171"/>
      <c r="T171"/>
      <c r="U171"/>
    </row>
    <row r="172" spans="18:21">
      <c r="R172" s="53"/>
      <c r="S172"/>
      <c r="T172"/>
      <c r="U172"/>
    </row>
    <row r="173" spans="18:21">
      <c r="R173" s="53"/>
      <c r="S173"/>
      <c r="T173"/>
      <c r="U173"/>
    </row>
    <row r="174" spans="18:21">
      <c r="R174" s="53"/>
      <c r="S174"/>
      <c r="T174"/>
      <c r="U174"/>
    </row>
    <row r="175" spans="18:21">
      <c r="R175" s="53"/>
      <c r="S175"/>
      <c r="T175"/>
      <c r="U175"/>
    </row>
    <row r="176" spans="18:21">
      <c r="R176" s="53"/>
      <c r="S176"/>
      <c r="T176"/>
      <c r="U176"/>
    </row>
    <row r="177" spans="18:21">
      <c r="R177" s="53"/>
      <c r="S177"/>
      <c r="T177"/>
      <c r="U177"/>
    </row>
    <row r="178" spans="18:21">
      <c r="R178" s="53"/>
      <c r="S178"/>
      <c r="T178"/>
      <c r="U178"/>
    </row>
    <row r="179" spans="18:21">
      <c r="R179" s="53"/>
      <c r="S179"/>
      <c r="T179"/>
      <c r="U179"/>
    </row>
    <row r="180" spans="18:21">
      <c r="R180" s="53"/>
      <c r="S180"/>
      <c r="T180"/>
      <c r="U180"/>
    </row>
    <row r="181" spans="18:21">
      <c r="R181" s="53"/>
      <c r="S181"/>
      <c r="T181"/>
      <c r="U181"/>
    </row>
    <row r="182" spans="18:21">
      <c r="R182" s="53"/>
      <c r="S182"/>
      <c r="T182"/>
      <c r="U182"/>
    </row>
    <row r="183" spans="18:21">
      <c r="R183" s="53"/>
      <c r="S183"/>
      <c r="T183"/>
      <c r="U183"/>
    </row>
    <row r="184" spans="18:21">
      <c r="R184" s="53"/>
      <c r="S184"/>
      <c r="T184"/>
      <c r="U184"/>
    </row>
    <row r="185" spans="18:21">
      <c r="R185" s="53"/>
      <c r="S185"/>
      <c r="T185"/>
      <c r="U185"/>
    </row>
    <row r="186" spans="18:21">
      <c r="R186" s="53"/>
      <c r="S186"/>
      <c r="T186"/>
      <c r="U186"/>
    </row>
    <row r="187" spans="18:21">
      <c r="R187" s="53"/>
      <c r="S187"/>
      <c r="T187"/>
      <c r="U187"/>
    </row>
    <row r="188" spans="18:21">
      <c r="R188" s="53"/>
      <c r="S188"/>
      <c r="T188"/>
      <c r="U188"/>
    </row>
    <row r="189" spans="18:21">
      <c r="R189" s="53"/>
      <c r="S189"/>
      <c r="T189"/>
      <c r="U189"/>
    </row>
    <row r="190" spans="18:21">
      <c r="R190" s="53"/>
      <c r="S190"/>
      <c r="T190"/>
      <c r="U190"/>
    </row>
    <row r="191" spans="18:21">
      <c r="R191" s="53"/>
      <c r="S191"/>
      <c r="T191"/>
      <c r="U191"/>
    </row>
    <row r="192" spans="18:21">
      <c r="R192" s="53"/>
      <c r="S192"/>
      <c r="T192"/>
      <c r="U192"/>
    </row>
    <row r="193" spans="18:21">
      <c r="R193" s="53"/>
      <c r="S193"/>
      <c r="T193"/>
      <c r="U193"/>
    </row>
    <row r="194" spans="18:21">
      <c r="R194" s="53"/>
      <c r="S194"/>
      <c r="T194"/>
      <c r="U194"/>
    </row>
    <row r="195" spans="18:21">
      <c r="R195" s="53"/>
      <c r="S195"/>
      <c r="T195"/>
      <c r="U195"/>
    </row>
    <row r="196" spans="18:21">
      <c r="R196" s="53"/>
      <c r="S196"/>
      <c r="T196"/>
      <c r="U196"/>
    </row>
    <row r="197" spans="18:21">
      <c r="R197" s="53"/>
      <c r="S197"/>
      <c r="T197"/>
      <c r="U197"/>
    </row>
    <row r="198" spans="18:21">
      <c r="R198" s="53"/>
      <c r="S198"/>
      <c r="T198"/>
      <c r="U198"/>
    </row>
    <row r="199" spans="18:21">
      <c r="R199" s="53"/>
      <c r="S199"/>
      <c r="T199"/>
      <c r="U199"/>
    </row>
    <row r="200" spans="18:21">
      <c r="R200" s="53"/>
      <c r="S200"/>
      <c r="T200"/>
      <c r="U200"/>
    </row>
    <row r="201" spans="18:21">
      <c r="R201" s="53"/>
      <c r="S201"/>
      <c r="T201"/>
      <c r="U201"/>
    </row>
    <row r="202" spans="18:21">
      <c r="R202" s="53"/>
      <c r="S202"/>
      <c r="T202"/>
      <c r="U202"/>
    </row>
    <row r="203" spans="18:21">
      <c r="R203" s="53"/>
      <c r="S203"/>
      <c r="T203"/>
      <c r="U203"/>
    </row>
    <row r="204" spans="18:21">
      <c r="R204" s="53"/>
      <c r="S204"/>
      <c r="T204"/>
      <c r="U204"/>
    </row>
    <row r="205" spans="18:21">
      <c r="R205" s="53"/>
      <c r="S205"/>
      <c r="T205"/>
      <c r="U205"/>
    </row>
    <row r="206" spans="18:21">
      <c r="R206" s="53"/>
      <c r="S206"/>
      <c r="T206"/>
      <c r="U206"/>
    </row>
    <row r="207" spans="18:21">
      <c r="R207" s="53"/>
      <c r="S207"/>
      <c r="T207"/>
      <c r="U207"/>
    </row>
    <row r="208" spans="18:21">
      <c r="R208" s="53"/>
      <c r="S208"/>
      <c r="T208"/>
      <c r="U208"/>
    </row>
    <row r="209" spans="18:21">
      <c r="R209" s="53"/>
      <c r="S209"/>
      <c r="T209"/>
      <c r="U209"/>
    </row>
    <row r="210" spans="18:21">
      <c r="R210" s="53"/>
      <c r="S210"/>
      <c r="T210"/>
      <c r="U210"/>
    </row>
    <row r="211" spans="18:21">
      <c r="R211" s="53"/>
      <c r="S211"/>
      <c r="T211"/>
      <c r="U211"/>
    </row>
    <row r="212" spans="18:21">
      <c r="R212" s="53"/>
      <c r="S212"/>
      <c r="T212"/>
      <c r="U212"/>
    </row>
    <row r="213" spans="18:21">
      <c r="R213" s="53"/>
      <c r="S213"/>
      <c r="T213"/>
      <c r="U213"/>
    </row>
    <row r="214" spans="18:21">
      <c r="R214" s="53"/>
      <c r="S214"/>
      <c r="T214"/>
      <c r="U214"/>
    </row>
    <row r="215" spans="18:21">
      <c r="R215" s="53"/>
      <c r="S215"/>
      <c r="T215"/>
      <c r="U215"/>
    </row>
    <row r="216" spans="18:21">
      <c r="R216" s="53"/>
      <c r="S216"/>
      <c r="T216"/>
      <c r="U216"/>
    </row>
    <row r="217" spans="18:21">
      <c r="R217" s="53"/>
      <c r="S217"/>
      <c r="T217"/>
      <c r="U217"/>
    </row>
    <row r="218" spans="18:21">
      <c r="R218" s="53"/>
      <c r="S218"/>
      <c r="T218"/>
      <c r="U218"/>
    </row>
    <row r="219" spans="18:21">
      <c r="R219" s="53"/>
      <c r="S219"/>
      <c r="T219"/>
      <c r="U219"/>
    </row>
    <row r="220" spans="18:21">
      <c r="R220" s="53"/>
      <c r="S220"/>
      <c r="T220"/>
      <c r="U220"/>
    </row>
    <row r="221" spans="18:21">
      <c r="R221" s="53"/>
      <c r="S221"/>
      <c r="T221"/>
      <c r="U221"/>
    </row>
    <row r="222" spans="18:21">
      <c r="R222" s="53"/>
      <c r="S222"/>
      <c r="T222"/>
      <c r="U222"/>
    </row>
    <row r="223" spans="18:21">
      <c r="R223" s="53"/>
      <c r="S223"/>
      <c r="T223"/>
      <c r="U223"/>
    </row>
    <row r="224" spans="18:21">
      <c r="R224" s="53"/>
      <c r="S224"/>
      <c r="T224"/>
      <c r="U224"/>
    </row>
    <row r="225" spans="18:21">
      <c r="R225" s="53"/>
      <c r="S225"/>
      <c r="T225"/>
      <c r="U225"/>
    </row>
    <row r="226" spans="18:21">
      <c r="R226" s="53"/>
      <c r="S226"/>
      <c r="T226"/>
      <c r="U226"/>
    </row>
    <row r="227" spans="18:21">
      <c r="R227" s="53"/>
      <c r="S227"/>
      <c r="T227"/>
      <c r="U227"/>
    </row>
    <row r="228" spans="18:21">
      <c r="R228" s="53"/>
      <c r="S228"/>
      <c r="T228"/>
      <c r="U228"/>
    </row>
    <row r="229" spans="18:21">
      <c r="R229" s="53"/>
      <c r="S229"/>
      <c r="T229"/>
      <c r="U229"/>
    </row>
    <row r="230" spans="18:21">
      <c r="R230" s="53"/>
      <c r="S230"/>
      <c r="T230"/>
      <c r="U230"/>
    </row>
    <row r="231" spans="18:21">
      <c r="R231" s="53"/>
      <c r="S231"/>
      <c r="T231"/>
      <c r="U231"/>
    </row>
    <row r="232" spans="18:21">
      <c r="R232" s="53"/>
      <c r="S232"/>
      <c r="T232"/>
      <c r="U232"/>
    </row>
    <row r="233" spans="18:21">
      <c r="R233" s="53"/>
      <c r="S233"/>
      <c r="T233"/>
      <c r="U233"/>
    </row>
    <row r="234" spans="18:21">
      <c r="R234" s="53"/>
      <c r="S234"/>
      <c r="T234"/>
      <c r="U234"/>
    </row>
    <row r="235" spans="18:21">
      <c r="R235" s="53"/>
      <c r="S235"/>
      <c r="T235"/>
      <c r="U235"/>
    </row>
    <row r="236" spans="18:21">
      <c r="R236" s="53"/>
      <c r="S236"/>
      <c r="T236"/>
      <c r="U236"/>
    </row>
    <row r="237" spans="18:21">
      <c r="R237" s="53"/>
      <c r="S237"/>
      <c r="T237"/>
      <c r="U237"/>
    </row>
    <row r="238" spans="18:21">
      <c r="R238" s="53"/>
      <c r="S238"/>
      <c r="T238"/>
      <c r="U238"/>
    </row>
    <row r="239" spans="18:21">
      <c r="R239" s="53"/>
      <c r="S239"/>
      <c r="T239"/>
      <c r="U239"/>
    </row>
    <row r="240" spans="18:21">
      <c r="R240" s="53"/>
      <c r="S240"/>
      <c r="T240"/>
      <c r="U240"/>
    </row>
    <row r="241" spans="18:21">
      <c r="R241" s="53"/>
      <c r="S241"/>
      <c r="T241"/>
      <c r="U241"/>
    </row>
    <row r="242" spans="18:21">
      <c r="R242" s="53"/>
      <c r="S242"/>
      <c r="T242"/>
      <c r="U242"/>
    </row>
    <row r="243" spans="18:21">
      <c r="R243" s="53"/>
      <c r="S243"/>
      <c r="T243"/>
      <c r="U243"/>
    </row>
    <row r="244" spans="18:21">
      <c r="R244" s="53"/>
      <c r="S244"/>
      <c r="T244"/>
      <c r="U244"/>
    </row>
    <row r="245" spans="18:21">
      <c r="R245" s="53"/>
      <c r="S245"/>
      <c r="T245"/>
      <c r="U245"/>
    </row>
    <row r="246" spans="18:21">
      <c r="R246" s="53"/>
      <c r="S246"/>
      <c r="T246"/>
      <c r="U246"/>
    </row>
    <row r="247" spans="18:21">
      <c r="R247" s="53"/>
      <c r="S247"/>
      <c r="T247"/>
      <c r="U247"/>
    </row>
    <row r="248" spans="18:21">
      <c r="R248" s="53"/>
      <c r="S248"/>
      <c r="T248"/>
      <c r="U248"/>
    </row>
    <row r="249" spans="18:21">
      <c r="R249" s="53"/>
      <c r="S249"/>
      <c r="T249"/>
      <c r="U249"/>
    </row>
    <row r="250" spans="18:21">
      <c r="R250" s="53"/>
      <c r="S250"/>
      <c r="T250"/>
      <c r="U250"/>
    </row>
    <row r="251" spans="18:21">
      <c r="R251" s="53"/>
      <c r="S251"/>
      <c r="T251"/>
      <c r="U251"/>
    </row>
    <row r="252" spans="18:21">
      <c r="R252" s="53"/>
      <c r="S252"/>
      <c r="T252"/>
      <c r="U252"/>
    </row>
    <row r="253" spans="18:21">
      <c r="R253" s="53"/>
      <c r="S253"/>
      <c r="T253"/>
      <c r="U253"/>
    </row>
    <row r="254" spans="18:21">
      <c r="R254" s="53"/>
      <c r="S254"/>
      <c r="T254"/>
      <c r="U254"/>
    </row>
    <row r="255" spans="18:21">
      <c r="R255" s="53"/>
      <c r="S255"/>
      <c r="T255"/>
      <c r="U255"/>
    </row>
    <row r="256" spans="18:21">
      <c r="R256" s="53"/>
      <c r="S256"/>
      <c r="T256"/>
      <c r="U256"/>
    </row>
    <row r="257" spans="18:21">
      <c r="R257" s="53"/>
      <c r="S257"/>
      <c r="T257"/>
      <c r="U257"/>
    </row>
    <row r="258" spans="18:21">
      <c r="R258" s="53"/>
      <c r="S258"/>
      <c r="T258"/>
      <c r="U258"/>
    </row>
    <row r="259" spans="18:21">
      <c r="R259" s="53"/>
      <c r="S259"/>
      <c r="T259"/>
      <c r="U259"/>
    </row>
    <row r="260" spans="18:21">
      <c r="R260" s="53"/>
      <c r="S260"/>
      <c r="T260"/>
      <c r="U260"/>
    </row>
    <row r="261" spans="18:21">
      <c r="R261" s="53"/>
      <c r="S261"/>
      <c r="T261"/>
      <c r="U261"/>
    </row>
    <row r="262" spans="18:21">
      <c r="R262" s="53"/>
      <c r="S262"/>
      <c r="T262"/>
      <c r="U262"/>
    </row>
    <row r="263" spans="18:21">
      <c r="R263" s="53"/>
      <c r="S263"/>
      <c r="T263"/>
      <c r="U263"/>
    </row>
    <row r="264" spans="18:21">
      <c r="R264" s="53"/>
      <c r="S264"/>
      <c r="T264"/>
      <c r="U264"/>
    </row>
    <row r="265" spans="18:21">
      <c r="R265" s="53"/>
      <c r="S265"/>
      <c r="T265"/>
      <c r="U265"/>
    </row>
    <row r="266" spans="18:21">
      <c r="R266" s="53"/>
      <c r="S266"/>
      <c r="T266"/>
      <c r="U266"/>
    </row>
    <row r="267" spans="18:21">
      <c r="R267" s="53"/>
      <c r="S267"/>
      <c r="T267"/>
      <c r="U267"/>
    </row>
    <row r="268" spans="18:21">
      <c r="R268" s="53"/>
      <c r="S268"/>
      <c r="T268"/>
      <c r="U268"/>
    </row>
    <row r="269" spans="18:21">
      <c r="R269" s="53"/>
      <c r="S269"/>
      <c r="T269"/>
      <c r="U269"/>
    </row>
    <row r="270" spans="18:21">
      <c r="R270" s="53"/>
      <c r="S270"/>
      <c r="T270"/>
      <c r="U270"/>
    </row>
    <row r="271" spans="18:21">
      <c r="R271" s="53"/>
      <c r="S271"/>
      <c r="T271"/>
      <c r="U271"/>
    </row>
    <row r="272" spans="18:21">
      <c r="R272" s="53"/>
      <c r="S272"/>
      <c r="T272"/>
      <c r="U272"/>
    </row>
    <row r="273" spans="18:21">
      <c r="R273" s="53"/>
      <c r="S273"/>
      <c r="T273"/>
      <c r="U273"/>
    </row>
    <row r="274" spans="18:21">
      <c r="R274" s="53"/>
      <c r="S274"/>
      <c r="T274"/>
      <c r="U274"/>
    </row>
    <row r="275" spans="18:21">
      <c r="R275" s="53"/>
      <c r="S275"/>
      <c r="T275"/>
      <c r="U275"/>
    </row>
    <row r="276" spans="18:21">
      <c r="R276" s="53"/>
      <c r="S276"/>
      <c r="T276"/>
      <c r="U276"/>
    </row>
    <row r="277" spans="18:21">
      <c r="R277" s="53"/>
      <c r="S277"/>
      <c r="T277"/>
      <c r="U277"/>
    </row>
    <row r="278" spans="18:21">
      <c r="R278" s="53"/>
      <c r="S278"/>
      <c r="T278"/>
      <c r="U278"/>
    </row>
    <row r="279" spans="18:21">
      <c r="R279" s="53"/>
      <c r="S279"/>
      <c r="T279"/>
      <c r="U279"/>
    </row>
    <row r="280" spans="18:21">
      <c r="R280" s="53"/>
      <c r="S280"/>
      <c r="T280"/>
      <c r="U280"/>
    </row>
    <row r="281" spans="18:21">
      <c r="R281" s="53"/>
      <c r="S281"/>
      <c r="T281"/>
      <c r="U281"/>
    </row>
    <row r="282" spans="18:21">
      <c r="R282" s="53"/>
      <c r="S282"/>
      <c r="T282"/>
      <c r="U282"/>
    </row>
    <row r="283" spans="18:21">
      <c r="R283" s="53"/>
      <c r="S283"/>
      <c r="T283"/>
      <c r="U283"/>
    </row>
    <row r="284" spans="18:21">
      <c r="R284" s="53"/>
      <c r="S284"/>
      <c r="T284"/>
      <c r="U284"/>
    </row>
    <row r="285" spans="18:21">
      <c r="R285" s="53"/>
      <c r="S285"/>
      <c r="T285"/>
      <c r="U285"/>
    </row>
    <row r="286" spans="18:21">
      <c r="R286" s="53"/>
      <c r="S286"/>
      <c r="T286"/>
      <c r="U286"/>
    </row>
    <row r="287" spans="18:21">
      <c r="R287" s="53"/>
      <c r="S287"/>
      <c r="T287"/>
      <c r="U287"/>
    </row>
    <row r="288" spans="18:21">
      <c r="R288" s="53"/>
      <c r="S288"/>
      <c r="T288"/>
      <c r="U288"/>
    </row>
    <row r="289" spans="18:21">
      <c r="R289" s="53"/>
      <c r="S289"/>
      <c r="T289"/>
      <c r="U289"/>
    </row>
    <row r="290" spans="18:21">
      <c r="R290" s="53"/>
      <c r="S290"/>
      <c r="T290"/>
      <c r="U290"/>
    </row>
    <row r="291" spans="18:21">
      <c r="R291" s="53"/>
      <c r="S291"/>
      <c r="T291"/>
      <c r="U291"/>
    </row>
    <row r="292" spans="18:21">
      <c r="R292" s="53"/>
      <c r="S292"/>
      <c r="T292"/>
      <c r="U292"/>
    </row>
    <row r="293" spans="18:21">
      <c r="R293" s="53"/>
      <c r="S293"/>
      <c r="T293"/>
      <c r="U293"/>
    </row>
    <row r="294" spans="18:21">
      <c r="R294" s="53"/>
      <c r="S294"/>
      <c r="T294"/>
      <c r="U294"/>
    </row>
    <row r="295" spans="18:21">
      <c r="R295" s="53"/>
      <c r="S295"/>
      <c r="T295"/>
      <c r="U295"/>
    </row>
    <row r="296" spans="18:21">
      <c r="R296" s="53"/>
      <c r="S296"/>
      <c r="T296"/>
      <c r="U296"/>
    </row>
    <row r="297" spans="18:21">
      <c r="R297" s="53"/>
      <c r="S297"/>
      <c r="T297"/>
      <c r="U297"/>
    </row>
    <row r="298" spans="18:21">
      <c r="R298" s="53"/>
      <c r="S298"/>
      <c r="T298"/>
      <c r="U298"/>
    </row>
    <row r="299" spans="18:21">
      <c r="R299" s="53"/>
      <c r="S299"/>
      <c r="T299"/>
      <c r="U299"/>
    </row>
    <row r="300" spans="18:21">
      <c r="R300" s="53"/>
      <c r="S300"/>
      <c r="T300"/>
      <c r="U300"/>
    </row>
    <row r="301" spans="18:21">
      <c r="R301" s="53"/>
      <c r="S301"/>
      <c r="T301"/>
      <c r="U301"/>
    </row>
    <row r="302" spans="18:21">
      <c r="R302" s="53"/>
      <c r="S302"/>
      <c r="T302"/>
      <c r="U302"/>
    </row>
    <row r="303" spans="18:21">
      <c r="R303" s="53"/>
      <c r="S303"/>
      <c r="T303"/>
      <c r="U303"/>
    </row>
    <row r="304" spans="18:21">
      <c r="R304" s="53"/>
      <c r="S304"/>
      <c r="T304"/>
      <c r="U304"/>
    </row>
    <row r="305" spans="18:21">
      <c r="R305" s="53"/>
      <c r="S305"/>
      <c r="T305"/>
      <c r="U305"/>
    </row>
    <row r="306" spans="18:21">
      <c r="R306" s="53"/>
      <c r="S306"/>
      <c r="T306"/>
      <c r="U306"/>
    </row>
    <row r="307" spans="18:21">
      <c r="R307" s="53"/>
      <c r="S307"/>
      <c r="T307"/>
      <c r="U307"/>
    </row>
    <row r="308" spans="18:21">
      <c r="R308" s="53"/>
      <c r="S308"/>
      <c r="T308"/>
      <c r="U308"/>
    </row>
    <row r="309" spans="18:21">
      <c r="R309" s="53"/>
      <c r="S309"/>
      <c r="T309"/>
      <c r="U309"/>
    </row>
    <row r="310" spans="18:21">
      <c r="R310" s="53"/>
      <c r="S310"/>
      <c r="T310"/>
      <c r="U310"/>
    </row>
    <row r="311" spans="18:21">
      <c r="R311" s="53"/>
      <c r="S311"/>
      <c r="T311"/>
      <c r="U311"/>
    </row>
    <row r="312" spans="18:21">
      <c r="R312" s="53"/>
      <c r="S312"/>
      <c r="T312"/>
      <c r="U312"/>
    </row>
    <row r="313" spans="18:21">
      <c r="R313" s="53"/>
      <c r="S313"/>
      <c r="T313"/>
      <c r="U313"/>
    </row>
    <row r="314" spans="18:21">
      <c r="R314" s="53"/>
      <c r="S314"/>
      <c r="T314"/>
      <c r="U314"/>
    </row>
    <row r="315" spans="18:21">
      <c r="R315" s="53"/>
      <c r="S315"/>
      <c r="T315"/>
      <c r="U315"/>
    </row>
    <row r="316" spans="18:21">
      <c r="R316" s="53"/>
      <c r="S316"/>
      <c r="T316"/>
      <c r="U316"/>
    </row>
    <row r="317" spans="18:21">
      <c r="R317" s="53"/>
      <c r="S317"/>
      <c r="T317"/>
      <c r="U317"/>
    </row>
    <row r="318" spans="18:21">
      <c r="R318" s="53"/>
      <c r="S318"/>
      <c r="T318"/>
      <c r="U318"/>
    </row>
    <row r="319" spans="18:21">
      <c r="R319" s="53"/>
      <c r="S319"/>
      <c r="T319"/>
      <c r="U319"/>
    </row>
    <row r="320" spans="18:21">
      <c r="R320" s="53"/>
      <c r="S320"/>
      <c r="T320"/>
      <c r="U320"/>
    </row>
    <row r="321" spans="18:21">
      <c r="R321" s="53"/>
      <c r="S321"/>
      <c r="T321"/>
      <c r="U321"/>
    </row>
    <row r="322" spans="18:21">
      <c r="R322" s="53"/>
      <c r="S322"/>
      <c r="T322"/>
      <c r="U322"/>
    </row>
    <row r="323" spans="18:21">
      <c r="R323" s="53"/>
      <c r="S323"/>
      <c r="T323"/>
      <c r="U323"/>
    </row>
    <row r="324" spans="18:21">
      <c r="R324" s="53"/>
      <c r="S324"/>
      <c r="T324"/>
      <c r="U324"/>
    </row>
    <row r="325" spans="18:21">
      <c r="R325" s="53"/>
      <c r="S325"/>
      <c r="T325"/>
      <c r="U325"/>
    </row>
    <row r="326" spans="18:21">
      <c r="R326" s="53"/>
      <c r="S326"/>
      <c r="T326"/>
      <c r="U326"/>
    </row>
    <row r="327" spans="18:21">
      <c r="R327" s="53"/>
      <c r="S327"/>
      <c r="T327"/>
      <c r="U327"/>
    </row>
    <row r="328" spans="18:21">
      <c r="R328" s="53"/>
      <c r="S328"/>
      <c r="T328"/>
      <c r="U328"/>
    </row>
    <row r="329" spans="18:21">
      <c r="R329" s="53"/>
      <c r="S329"/>
      <c r="T329"/>
      <c r="U329"/>
    </row>
    <row r="330" spans="18:21">
      <c r="R330" s="53"/>
      <c r="S330"/>
      <c r="T330"/>
      <c r="U330"/>
    </row>
    <row r="331" spans="18:21">
      <c r="R331" s="53"/>
      <c r="S331"/>
      <c r="T331"/>
      <c r="U331"/>
    </row>
    <row r="332" spans="18:21">
      <c r="R332" s="53"/>
      <c r="S332"/>
      <c r="T332"/>
      <c r="U332"/>
    </row>
    <row r="333" spans="18:21">
      <c r="R333" s="53"/>
      <c r="S333"/>
      <c r="T333"/>
      <c r="U333"/>
    </row>
    <row r="334" spans="18:21">
      <c r="R334" s="53"/>
      <c r="S334"/>
      <c r="T334"/>
      <c r="U334"/>
    </row>
    <row r="335" spans="18:21">
      <c r="R335" s="53"/>
      <c r="S335"/>
      <c r="T335"/>
      <c r="U335"/>
    </row>
    <row r="336" spans="18:21">
      <c r="R336" s="53"/>
      <c r="S336"/>
      <c r="T336"/>
      <c r="U336"/>
    </row>
    <row r="337" spans="18:21">
      <c r="R337" s="53"/>
      <c r="S337"/>
      <c r="T337"/>
      <c r="U337"/>
    </row>
    <row r="338" spans="18:21">
      <c r="R338" s="53"/>
      <c r="S338"/>
      <c r="T338"/>
      <c r="U338"/>
    </row>
    <row r="339" spans="18:21">
      <c r="R339" s="53"/>
      <c r="S339"/>
      <c r="T339"/>
      <c r="U339"/>
    </row>
    <row r="340" spans="18:21">
      <c r="R340" s="53"/>
      <c r="S340"/>
      <c r="T340"/>
      <c r="U340"/>
    </row>
    <row r="341" spans="18:21">
      <c r="R341" s="53"/>
      <c r="S341"/>
      <c r="T341"/>
      <c r="U341"/>
    </row>
    <row r="342" spans="18:21">
      <c r="R342" s="53"/>
      <c r="S342"/>
      <c r="T342"/>
      <c r="U342"/>
    </row>
    <row r="343" spans="18:21">
      <c r="R343" s="53"/>
      <c r="S343"/>
      <c r="T343"/>
      <c r="U343"/>
    </row>
    <row r="344" spans="18:21">
      <c r="R344" s="53"/>
      <c r="S344"/>
      <c r="T344"/>
      <c r="U344"/>
    </row>
    <row r="345" spans="18:21">
      <c r="R345" s="53"/>
      <c r="S345"/>
      <c r="T345"/>
      <c r="U345"/>
    </row>
    <row r="346" spans="18:21">
      <c r="R346" s="53"/>
      <c r="S346"/>
      <c r="T346"/>
      <c r="U346"/>
    </row>
    <row r="347" spans="18:21">
      <c r="R347" s="53"/>
      <c r="S347"/>
      <c r="T347"/>
      <c r="U347"/>
    </row>
    <row r="348" spans="18:21">
      <c r="R348" s="53"/>
      <c r="S348"/>
      <c r="T348"/>
      <c r="U348"/>
    </row>
    <row r="349" spans="18:21">
      <c r="R349" s="53"/>
      <c r="S349"/>
      <c r="T349"/>
      <c r="U349"/>
    </row>
    <row r="350" spans="18:21">
      <c r="R350" s="53"/>
      <c r="S350"/>
      <c r="T350"/>
      <c r="U350"/>
    </row>
    <row r="351" spans="18:21">
      <c r="R351" s="53"/>
      <c r="S351"/>
      <c r="T351"/>
      <c r="U351"/>
    </row>
    <row r="352" spans="18:21">
      <c r="R352" s="53"/>
      <c r="S352"/>
      <c r="T352"/>
      <c r="U352"/>
    </row>
    <row r="353" spans="18:21">
      <c r="R353" s="53"/>
      <c r="S353"/>
      <c r="T353"/>
      <c r="U353"/>
    </row>
    <row r="354" spans="18:21">
      <c r="R354" s="53"/>
      <c r="S354"/>
      <c r="T354"/>
      <c r="U354"/>
    </row>
    <row r="355" spans="18:21">
      <c r="R355" s="53"/>
      <c r="S355"/>
      <c r="T355"/>
      <c r="U355"/>
    </row>
    <row r="356" spans="18:21">
      <c r="R356" s="53"/>
      <c r="S356"/>
      <c r="T356"/>
      <c r="U356"/>
    </row>
    <row r="357" spans="18:21">
      <c r="R357" s="53"/>
      <c r="S357"/>
      <c r="T357"/>
      <c r="U357"/>
    </row>
    <row r="358" spans="18:21">
      <c r="R358" s="53"/>
      <c r="S358"/>
      <c r="T358"/>
      <c r="U358"/>
    </row>
    <row r="359" spans="18:21">
      <c r="R359" s="53"/>
      <c r="S359"/>
      <c r="T359"/>
      <c r="U359"/>
    </row>
    <row r="360" spans="18:21">
      <c r="R360" s="53"/>
      <c r="S360"/>
      <c r="T360"/>
      <c r="U360"/>
    </row>
    <row r="361" spans="18:21">
      <c r="R361" s="53"/>
      <c r="S361"/>
      <c r="T361"/>
      <c r="U361"/>
    </row>
    <row r="362" spans="18:21">
      <c r="R362" s="53"/>
      <c r="S362"/>
      <c r="T362"/>
      <c r="U362"/>
    </row>
    <row r="363" spans="18:21">
      <c r="R363" s="53"/>
      <c r="S363"/>
      <c r="T363"/>
      <c r="U363"/>
    </row>
    <row r="364" spans="18:21">
      <c r="R364" s="53"/>
      <c r="S364"/>
      <c r="T364"/>
      <c r="U364"/>
    </row>
    <row r="365" spans="18:21">
      <c r="R365" s="53"/>
      <c r="S365"/>
      <c r="T365"/>
      <c r="U365"/>
    </row>
    <row r="366" spans="18:21">
      <c r="R366" s="53"/>
      <c r="S366"/>
      <c r="T366"/>
      <c r="U366"/>
    </row>
    <row r="367" spans="18:21">
      <c r="R367" s="53"/>
      <c r="S367"/>
      <c r="T367"/>
      <c r="U367"/>
    </row>
    <row r="368" spans="18:21">
      <c r="R368" s="53"/>
      <c r="S368"/>
      <c r="T368"/>
      <c r="U368"/>
    </row>
    <row r="369" spans="18:21">
      <c r="R369" s="53"/>
      <c r="S369"/>
      <c r="T369"/>
      <c r="U369"/>
    </row>
    <row r="370" spans="18:21">
      <c r="R370" s="53"/>
      <c r="S370"/>
      <c r="T370"/>
      <c r="U370"/>
    </row>
    <row r="371" spans="18:21">
      <c r="R371" s="53"/>
      <c r="S371"/>
      <c r="T371"/>
      <c r="U371"/>
    </row>
    <row r="372" spans="18:21">
      <c r="R372" s="53"/>
      <c r="S372"/>
      <c r="T372"/>
      <c r="U372"/>
    </row>
    <row r="373" spans="18:21">
      <c r="R373" s="53"/>
      <c r="S373"/>
      <c r="T373"/>
      <c r="U373"/>
    </row>
    <row r="374" spans="18:21">
      <c r="R374" s="53"/>
      <c r="S374"/>
      <c r="T374"/>
      <c r="U374"/>
    </row>
    <row r="375" spans="18:21">
      <c r="R375" s="53"/>
      <c r="S375"/>
      <c r="T375"/>
      <c r="U375"/>
    </row>
    <row r="376" spans="18:21">
      <c r="R376" s="53"/>
      <c r="S376"/>
      <c r="T376"/>
      <c r="U376"/>
    </row>
    <row r="377" spans="18:21">
      <c r="R377" s="53"/>
      <c r="S377"/>
      <c r="T377"/>
      <c r="U377"/>
    </row>
    <row r="378" spans="18:21">
      <c r="R378" s="53"/>
      <c r="S378"/>
      <c r="T378"/>
      <c r="U378"/>
    </row>
    <row r="379" spans="18:21">
      <c r="R379" s="53"/>
      <c r="S379"/>
      <c r="T379"/>
      <c r="U379"/>
    </row>
    <row r="380" spans="18:21">
      <c r="R380" s="53"/>
      <c r="S380"/>
      <c r="T380"/>
      <c r="U380"/>
    </row>
    <row r="381" spans="18:21">
      <c r="R381" s="53"/>
      <c r="S381"/>
      <c r="T381"/>
      <c r="U381"/>
    </row>
    <row r="382" spans="18:21">
      <c r="R382" s="53"/>
      <c r="S382"/>
      <c r="T382"/>
      <c r="U382"/>
    </row>
    <row r="383" spans="18:21">
      <c r="R383" s="53"/>
      <c r="S383"/>
      <c r="T383"/>
      <c r="U383"/>
    </row>
    <row r="384" spans="18:21">
      <c r="R384" s="53"/>
      <c r="S384"/>
      <c r="T384"/>
      <c r="U384"/>
    </row>
    <row r="385" spans="18:21">
      <c r="R385" s="53"/>
      <c r="S385"/>
      <c r="T385"/>
      <c r="U385"/>
    </row>
    <row r="386" spans="18:21">
      <c r="R386" s="53"/>
      <c r="S386"/>
      <c r="T386"/>
      <c r="U386"/>
    </row>
    <row r="387" spans="18:21">
      <c r="R387" s="53"/>
      <c r="S387"/>
      <c r="T387"/>
      <c r="U387"/>
    </row>
    <row r="388" spans="18:21">
      <c r="R388" s="53"/>
      <c r="S388"/>
      <c r="T388"/>
      <c r="U388"/>
    </row>
    <row r="389" spans="18:21">
      <c r="R389" s="53"/>
      <c r="S389"/>
      <c r="T389"/>
      <c r="U389"/>
    </row>
    <row r="390" spans="18:21">
      <c r="R390" s="53"/>
      <c r="S390"/>
      <c r="T390"/>
      <c r="U390"/>
    </row>
    <row r="391" spans="18:21">
      <c r="R391" s="53"/>
      <c r="S391"/>
      <c r="T391"/>
      <c r="U391"/>
    </row>
    <row r="392" spans="18:21">
      <c r="R392" s="53"/>
      <c r="S392"/>
      <c r="T392"/>
      <c r="U392"/>
    </row>
    <row r="393" spans="18:21">
      <c r="R393" s="53"/>
      <c r="S393"/>
      <c r="T393"/>
      <c r="U393"/>
    </row>
    <row r="394" spans="18:21">
      <c r="R394" s="53"/>
      <c r="S394"/>
      <c r="T394"/>
      <c r="U394"/>
    </row>
    <row r="395" spans="18:21">
      <c r="R395" s="53"/>
      <c r="S395"/>
      <c r="T395"/>
      <c r="U395"/>
    </row>
    <row r="396" spans="18:21">
      <c r="R396" s="53"/>
      <c r="S396"/>
      <c r="T396"/>
      <c r="U396"/>
    </row>
    <row r="397" spans="18:21">
      <c r="R397" s="53"/>
      <c r="S397"/>
      <c r="T397"/>
      <c r="U397"/>
    </row>
    <row r="398" spans="18:21">
      <c r="R398" s="53"/>
      <c r="S398"/>
      <c r="T398"/>
      <c r="U398"/>
    </row>
    <row r="399" spans="18:21">
      <c r="R399" s="53"/>
      <c r="S399"/>
      <c r="T399"/>
      <c r="U399"/>
    </row>
    <row r="400" spans="18:21">
      <c r="R400" s="53"/>
      <c r="S400"/>
      <c r="T400"/>
      <c r="U400"/>
    </row>
    <row r="401" spans="18:21">
      <c r="R401" s="53"/>
      <c r="S401"/>
      <c r="T401"/>
      <c r="U401"/>
    </row>
    <row r="402" spans="18:21">
      <c r="R402" s="53"/>
      <c r="S402"/>
      <c r="T402"/>
      <c r="U402"/>
    </row>
    <row r="403" spans="18:21">
      <c r="R403" s="53"/>
      <c r="S403"/>
      <c r="T403"/>
      <c r="U403"/>
    </row>
    <row r="404" spans="18:21">
      <c r="R404" s="53"/>
      <c r="S404"/>
      <c r="T404"/>
      <c r="U404"/>
    </row>
    <row r="405" spans="18:21">
      <c r="R405" s="53"/>
      <c r="S405"/>
      <c r="T405"/>
      <c r="U405"/>
    </row>
    <row r="406" spans="18:21">
      <c r="R406" s="53"/>
      <c r="S406"/>
      <c r="T406"/>
      <c r="U406"/>
    </row>
    <row r="407" spans="18:21">
      <c r="R407" s="53"/>
      <c r="S407"/>
      <c r="T407"/>
      <c r="U407"/>
    </row>
    <row r="408" spans="18:21">
      <c r="R408" s="53"/>
      <c r="S408"/>
      <c r="T408"/>
      <c r="U408"/>
    </row>
    <row r="409" spans="18:21">
      <c r="R409" s="53"/>
      <c r="S409"/>
      <c r="T409"/>
      <c r="U409"/>
    </row>
    <row r="410" spans="18:21">
      <c r="R410" s="53"/>
      <c r="S410"/>
      <c r="T410"/>
      <c r="U410"/>
    </row>
    <row r="411" spans="18:21">
      <c r="R411" s="53"/>
      <c r="S411"/>
      <c r="T411"/>
      <c r="U411"/>
    </row>
    <row r="412" spans="18:21">
      <c r="R412" s="53"/>
      <c r="S412"/>
      <c r="T412"/>
      <c r="U412"/>
    </row>
    <row r="413" spans="18:21">
      <c r="R413" s="53"/>
      <c r="S413"/>
      <c r="T413"/>
      <c r="U413"/>
    </row>
    <row r="414" spans="18:21">
      <c r="R414" s="53"/>
      <c r="S414"/>
      <c r="T414"/>
      <c r="U414"/>
    </row>
    <row r="415" spans="18:21">
      <c r="R415" s="53"/>
      <c r="S415"/>
      <c r="T415"/>
      <c r="U415"/>
    </row>
    <row r="416" spans="18:21">
      <c r="R416" s="53"/>
      <c r="S416"/>
      <c r="T416"/>
      <c r="U416"/>
    </row>
    <row r="417" spans="18:21">
      <c r="R417" s="53"/>
      <c r="S417"/>
      <c r="T417"/>
      <c r="U417"/>
    </row>
    <row r="418" spans="18:21">
      <c r="R418" s="53"/>
      <c r="S418"/>
      <c r="T418"/>
      <c r="U418"/>
    </row>
    <row r="419" spans="18:21">
      <c r="R419" s="53"/>
      <c r="S419"/>
      <c r="T419"/>
      <c r="U419"/>
    </row>
    <row r="420" spans="18:21">
      <c r="R420" s="53"/>
      <c r="S420"/>
      <c r="T420"/>
      <c r="U420"/>
    </row>
    <row r="421" spans="18:21">
      <c r="R421" s="53"/>
      <c r="S421"/>
      <c r="T421"/>
      <c r="U421"/>
    </row>
    <row r="422" spans="18:21">
      <c r="R422" s="53"/>
      <c r="S422"/>
      <c r="T422"/>
      <c r="U422"/>
    </row>
    <row r="423" spans="18:21">
      <c r="R423" s="53"/>
      <c r="S423"/>
      <c r="T423"/>
      <c r="U423"/>
    </row>
    <row r="424" spans="18:21">
      <c r="R424" s="53"/>
      <c r="S424"/>
      <c r="T424"/>
      <c r="U424"/>
    </row>
    <row r="425" spans="18:21">
      <c r="R425" s="53"/>
      <c r="S425"/>
      <c r="T425"/>
      <c r="U425"/>
    </row>
    <row r="426" spans="18:21">
      <c r="R426" s="53"/>
      <c r="S426"/>
      <c r="T426"/>
      <c r="U426"/>
    </row>
    <row r="427" spans="18:21">
      <c r="R427" s="53"/>
      <c r="S427"/>
      <c r="T427"/>
      <c r="U427"/>
    </row>
    <row r="428" spans="18:21">
      <c r="R428" s="53"/>
      <c r="S428"/>
      <c r="T428"/>
      <c r="U428"/>
    </row>
    <row r="429" spans="18:21">
      <c r="R429" s="53"/>
      <c r="S429"/>
      <c r="T429"/>
      <c r="U429"/>
    </row>
    <row r="430" spans="18:21">
      <c r="R430" s="53"/>
      <c r="S430"/>
      <c r="T430"/>
      <c r="U430"/>
    </row>
    <row r="431" spans="18:21">
      <c r="R431" s="53"/>
      <c r="S431"/>
      <c r="T431"/>
      <c r="U431"/>
    </row>
    <row r="432" spans="18:21">
      <c r="R432" s="53"/>
      <c r="S432"/>
      <c r="T432"/>
      <c r="U432"/>
    </row>
    <row r="433" spans="18:21">
      <c r="R433" s="53"/>
      <c r="S433"/>
      <c r="T433"/>
      <c r="U433"/>
    </row>
    <row r="434" spans="18:21">
      <c r="R434" s="53"/>
      <c r="S434"/>
      <c r="T434"/>
      <c r="U434"/>
    </row>
    <row r="435" spans="18:21">
      <c r="R435" s="53"/>
      <c r="S435"/>
      <c r="T435"/>
      <c r="U435"/>
    </row>
    <row r="436" spans="18:21">
      <c r="R436" s="53"/>
      <c r="S436"/>
      <c r="T436"/>
      <c r="U436"/>
    </row>
    <row r="437" spans="18:21">
      <c r="R437" s="53"/>
      <c r="S437"/>
      <c r="T437"/>
      <c r="U437"/>
    </row>
    <row r="438" spans="18:21">
      <c r="R438" s="53"/>
      <c r="S438"/>
      <c r="T438"/>
      <c r="U438"/>
    </row>
    <row r="439" spans="18:21">
      <c r="R439" s="53"/>
      <c r="S439"/>
      <c r="T439"/>
      <c r="U439"/>
    </row>
    <row r="440" spans="18:21">
      <c r="R440" s="53"/>
      <c r="S440"/>
      <c r="T440"/>
      <c r="U440"/>
    </row>
    <row r="441" spans="18:21">
      <c r="R441" s="53"/>
      <c r="S441"/>
      <c r="T441"/>
      <c r="U441"/>
    </row>
    <row r="442" spans="18:21">
      <c r="R442" s="53"/>
      <c r="S442"/>
      <c r="T442"/>
      <c r="U442"/>
    </row>
    <row r="443" spans="18:21">
      <c r="R443" s="53"/>
      <c r="S443"/>
      <c r="T443"/>
      <c r="U443"/>
    </row>
    <row r="444" spans="18:21">
      <c r="R444" s="53"/>
      <c r="S444"/>
      <c r="T444"/>
      <c r="U444"/>
    </row>
    <row r="445" spans="18:21">
      <c r="R445" s="53"/>
      <c r="S445"/>
      <c r="T445"/>
      <c r="U445"/>
    </row>
    <row r="446" spans="18:21">
      <c r="R446" s="53"/>
      <c r="S446"/>
      <c r="T446"/>
      <c r="U446"/>
    </row>
    <row r="447" spans="18:21">
      <c r="R447" s="53"/>
      <c r="S447"/>
      <c r="T447"/>
      <c r="U447"/>
    </row>
    <row r="448" spans="18:21">
      <c r="R448" s="53"/>
      <c r="S448"/>
      <c r="T448"/>
      <c r="U448"/>
    </row>
    <row r="449" spans="18:21">
      <c r="R449" s="53"/>
      <c r="S449"/>
      <c r="T449"/>
      <c r="U449"/>
    </row>
    <row r="450" spans="18:21">
      <c r="R450" s="53"/>
      <c r="S450"/>
      <c r="T450"/>
      <c r="U450"/>
    </row>
    <row r="451" spans="18:21">
      <c r="R451" s="53"/>
      <c r="S451"/>
      <c r="T451"/>
      <c r="U451"/>
    </row>
    <row r="452" spans="18:21">
      <c r="R452" s="53"/>
      <c r="S452"/>
      <c r="T452"/>
      <c r="U452"/>
    </row>
    <row r="453" spans="18:21">
      <c r="R453" s="53"/>
      <c r="S453"/>
      <c r="T453"/>
      <c r="U453"/>
    </row>
    <row r="454" spans="18:21">
      <c r="R454" s="53"/>
      <c r="S454"/>
      <c r="T454"/>
      <c r="U454"/>
    </row>
    <row r="455" spans="18:21">
      <c r="R455" s="53"/>
      <c r="S455"/>
      <c r="T455"/>
      <c r="U455"/>
    </row>
    <row r="456" spans="18:21">
      <c r="R456" s="53"/>
      <c r="S456"/>
      <c r="T456"/>
      <c r="U456"/>
    </row>
    <row r="457" spans="18:21">
      <c r="R457" s="53"/>
      <c r="S457"/>
      <c r="T457"/>
      <c r="U457"/>
    </row>
    <row r="458" spans="18:21">
      <c r="R458" s="53"/>
      <c r="S458"/>
      <c r="T458"/>
      <c r="U458"/>
    </row>
    <row r="459" spans="18:21">
      <c r="R459" s="53"/>
      <c r="S459"/>
      <c r="T459"/>
      <c r="U459"/>
    </row>
    <row r="460" spans="18:21">
      <c r="R460" s="53"/>
      <c r="S460"/>
      <c r="T460"/>
      <c r="U460"/>
    </row>
    <row r="461" spans="18:21">
      <c r="R461" s="53"/>
      <c r="S461"/>
      <c r="T461"/>
      <c r="U461"/>
    </row>
    <row r="462" spans="18:21">
      <c r="R462" s="53"/>
      <c r="S462"/>
      <c r="T462"/>
      <c r="U462"/>
    </row>
    <row r="463" spans="18:21">
      <c r="R463" s="53"/>
      <c r="S463"/>
      <c r="T463"/>
      <c r="U463"/>
    </row>
    <row r="464" spans="18:21">
      <c r="R464" s="53"/>
      <c r="S464"/>
      <c r="T464"/>
      <c r="U464"/>
    </row>
    <row r="465" spans="18:21">
      <c r="R465" s="53"/>
      <c r="S465"/>
      <c r="T465"/>
      <c r="U465"/>
    </row>
    <row r="466" spans="18:21">
      <c r="R466" s="53"/>
      <c r="S466"/>
      <c r="T466"/>
      <c r="U466"/>
    </row>
    <row r="467" spans="18:21">
      <c r="R467" s="53"/>
      <c r="S467"/>
      <c r="T467"/>
      <c r="U467"/>
    </row>
    <row r="468" spans="18:21">
      <c r="R468" s="53"/>
      <c r="S468"/>
      <c r="T468"/>
      <c r="U468"/>
    </row>
    <row r="469" spans="18:21">
      <c r="R469" s="53"/>
      <c r="S469"/>
      <c r="T469"/>
      <c r="U469"/>
    </row>
    <row r="470" spans="18:21">
      <c r="R470" s="53"/>
      <c r="S470"/>
      <c r="T470"/>
      <c r="U470"/>
    </row>
    <row r="471" spans="18:21">
      <c r="R471" s="53"/>
      <c r="S471"/>
      <c r="T471"/>
      <c r="U471"/>
    </row>
    <row r="472" spans="18:21">
      <c r="R472" s="53"/>
      <c r="S472"/>
      <c r="T472"/>
      <c r="U472"/>
    </row>
    <row r="473" spans="18:21">
      <c r="R473" s="53"/>
      <c r="S473"/>
      <c r="T473"/>
      <c r="U473"/>
    </row>
    <row r="474" spans="18:21">
      <c r="R474" s="53"/>
      <c r="S474"/>
      <c r="T474"/>
      <c r="U474"/>
    </row>
    <row r="475" spans="18:21">
      <c r="R475" s="53"/>
      <c r="S475"/>
      <c r="T475"/>
      <c r="U475"/>
    </row>
    <row r="476" spans="18:21">
      <c r="R476" s="53"/>
      <c r="S476"/>
      <c r="T476"/>
      <c r="U476"/>
    </row>
    <row r="477" spans="18:21">
      <c r="R477" s="53"/>
      <c r="S477"/>
      <c r="T477"/>
      <c r="U477"/>
    </row>
    <row r="478" spans="18:21">
      <c r="R478" s="53"/>
      <c r="S478"/>
      <c r="T478"/>
      <c r="U478"/>
    </row>
    <row r="479" spans="18:21">
      <c r="R479" s="53"/>
      <c r="S479"/>
      <c r="T479"/>
      <c r="U479"/>
    </row>
    <row r="480" spans="18:21">
      <c r="R480" s="53"/>
      <c r="S480"/>
      <c r="T480"/>
      <c r="U480"/>
    </row>
    <row r="481" spans="18:21">
      <c r="R481" s="53"/>
      <c r="S481"/>
      <c r="T481"/>
      <c r="U481"/>
    </row>
    <row r="482" spans="18:21">
      <c r="R482" s="53"/>
      <c r="S482"/>
      <c r="T482"/>
      <c r="U482"/>
    </row>
    <row r="483" spans="18:21">
      <c r="R483" s="53"/>
      <c r="S483"/>
      <c r="T483"/>
      <c r="U483"/>
    </row>
    <row r="484" spans="18:21">
      <c r="R484" s="53"/>
      <c r="S484"/>
      <c r="T484"/>
      <c r="U484"/>
    </row>
    <row r="485" spans="18:21">
      <c r="R485" s="53"/>
      <c r="S485"/>
      <c r="T485"/>
      <c r="U485"/>
    </row>
    <row r="486" spans="18:21">
      <c r="R486" s="53"/>
      <c r="S486"/>
      <c r="T486"/>
      <c r="U486"/>
    </row>
    <row r="487" spans="18:21">
      <c r="R487" s="53"/>
      <c r="S487"/>
      <c r="T487"/>
      <c r="U487"/>
    </row>
    <row r="488" spans="18:21">
      <c r="R488" s="53"/>
      <c r="S488"/>
      <c r="T488"/>
      <c r="U488"/>
    </row>
    <row r="489" spans="18:21">
      <c r="R489" s="53"/>
      <c r="S489"/>
      <c r="T489"/>
      <c r="U489"/>
    </row>
    <row r="490" spans="18:21">
      <c r="R490" s="53"/>
      <c r="S490"/>
      <c r="T490"/>
      <c r="U490"/>
    </row>
    <row r="491" spans="18:21">
      <c r="R491" s="53"/>
      <c r="S491"/>
      <c r="T491"/>
      <c r="U491"/>
    </row>
    <row r="492" spans="18:21">
      <c r="R492" s="53"/>
      <c r="S492"/>
      <c r="T492"/>
      <c r="U492"/>
    </row>
    <row r="493" spans="18:21">
      <c r="R493" s="53"/>
      <c r="S493"/>
      <c r="T493"/>
      <c r="U493"/>
    </row>
    <row r="494" spans="18:21">
      <c r="R494" s="53"/>
      <c r="S494"/>
      <c r="T494"/>
      <c r="U494"/>
    </row>
    <row r="495" spans="18:21">
      <c r="R495" s="53"/>
      <c r="S495"/>
      <c r="T495"/>
      <c r="U495"/>
    </row>
    <row r="496" spans="18:21">
      <c r="R496" s="53"/>
      <c r="S496"/>
      <c r="T496"/>
      <c r="U496"/>
    </row>
    <row r="497" spans="18:21">
      <c r="R497" s="53"/>
      <c r="S497"/>
      <c r="T497"/>
      <c r="U497"/>
    </row>
    <row r="498" spans="18:21">
      <c r="R498" s="53"/>
      <c r="S498"/>
      <c r="T498"/>
      <c r="U498"/>
    </row>
    <row r="499" spans="18:21">
      <c r="R499" s="53"/>
      <c r="S499"/>
      <c r="T499"/>
      <c r="U499"/>
    </row>
    <row r="500" spans="18:21">
      <c r="R500" s="53"/>
      <c r="S500"/>
      <c r="T500"/>
      <c r="U500"/>
    </row>
    <row r="501" spans="18:21">
      <c r="R501" s="53"/>
      <c r="S501"/>
      <c r="T501"/>
      <c r="U501"/>
    </row>
    <row r="502" spans="18:21">
      <c r="R502" s="53"/>
      <c r="S502"/>
      <c r="T502"/>
      <c r="U502"/>
    </row>
    <row r="503" spans="18:21">
      <c r="R503" s="53"/>
      <c r="S503"/>
      <c r="T503"/>
      <c r="U503"/>
    </row>
    <row r="504" spans="18:21">
      <c r="R504" s="53"/>
      <c r="S504"/>
      <c r="T504"/>
      <c r="U504"/>
    </row>
    <row r="505" spans="18:21">
      <c r="R505" s="53"/>
      <c r="S505"/>
      <c r="T505"/>
      <c r="U505"/>
    </row>
    <row r="506" spans="18:21">
      <c r="R506" s="53"/>
      <c r="S506"/>
      <c r="T506"/>
      <c r="U506"/>
    </row>
    <row r="507" spans="18:21">
      <c r="R507" s="53"/>
      <c r="S507"/>
      <c r="T507"/>
      <c r="U507"/>
    </row>
    <row r="508" spans="18:21">
      <c r="R508" s="53"/>
      <c r="S508"/>
      <c r="T508"/>
      <c r="U508"/>
    </row>
    <row r="509" spans="18:21">
      <c r="R509" s="53"/>
      <c r="S509"/>
      <c r="T509"/>
      <c r="U509"/>
    </row>
    <row r="510" spans="18:21">
      <c r="R510" s="53"/>
      <c r="S510"/>
      <c r="T510"/>
      <c r="U510"/>
    </row>
    <row r="511" spans="18:21">
      <c r="R511" s="53"/>
      <c r="S511"/>
      <c r="T511"/>
      <c r="U511"/>
    </row>
    <row r="512" spans="18:21">
      <c r="R512" s="53"/>
      <c r="S512"/>
      <c r="T512"/>
      <c r="U512"/>
    </row>
    <row r="513" spans="18:21">
      <c r="R513" s="53"/>
      <c r="S513"/>
      <c r="T513"/>
      <c r="U513"/>
    </row>
    <row r="514" spans="18:21">
      <c r="R514" s="53"/>
      <c r="S514"/>
      <c r="T514"/>
      <c r="U514"/>
    </row>
    <row r="515" spans="18:21">
      <c r="R515" s="53"/>
      <c r="S515"/>
      <c r="T515"/>
      <c r="U515"/>
    </row>
    <row r="516" spans="18:21">
      <c r="R516" s="53"/>
      <c r="S516"/>
      <c r="T516"/>
      <c r="U516"/>
    </row>
    <row r="517" spans="18:21">
      <c r="R517" s="53"/>
      <c r="S517"/>
      <c r="T517"/>
      <c r="U517"/>
    </row>
    <row r="518" spans="18:21">
      <c r="R518" s="53"/>
      <c r="S518"/>
      <c r="T518"/>
      <c r="U518"/>
    </row>
    <row r="519" spans="18:21">
      <c r="R519" s="53"/>
      <c r="S519"/>
      <c r="T519"/>
      <c r="U519"/>
    </row>
    <row r="520" spans="18:21">
      <c r="R520" s="53"/>
      <c r="S520"/>
      <c r="T520"/>
      <c r="U520"/>
    </row>
    <row r="521" spans="18:21">
      <c r="R521" s="53"/>
      <c r="S521"/>
      <c r="T521"/>
      <c r="U521"/>
    </row>
    <row r="522" spans="18:21">
      <c r="R522" s="53"/>
      <c r="S522"/>
      <c r="T522"/>
      <c r="U522"/>
    </row>
    <row r="523" spans="18:21">
      <c r="R523" s="53"/>
      <c r="S523"/>
      <c r="T523"/>
      <c r="U523"/>
    </row>
    <row r="524" spans="18:21">
      <c r="R524" s="53"/>
      <c r="S524"/>
      <c r="T524"/>
      <c r="U524"/>
    </row>
    <row r="525" spans="18:21">
      <c r="R525" s="53"/>
      <c r="S525"/>
      <c r="T525"/>
      <c r="U525"/>
    </row>
    <row r="526" spans="18:21">
      <c r="R526" s="53"/>
      <c r="S526"/>
      <c r="T526"/>
      <c r="U526"/>
    </row>
    <row r="527" spans="18:21">
      <c r="R527" s="53"/>
      <c r="S527"/>
      <c r="T527"/>
      <c r="U527"/>
    </row>
    <row r="528" spans="18:21">
      <c r="R528" s="53"/>
      <c r="S528"/>
      <c r="T528"/>
      <c r="U528"/>
    </row>
    <row r="529" spans="18:21">
      <c r="R529" s="53"/>
      <c r="S529"/>
      <c r="T529"/>
      <c r="U529"/>
    </row>
    <row r="530" spans="18:21">
      <c r="R530" s="53"/>
      <c r="S530"/>
      <c r="T530"/>
      <c r="U530"/>
    </row>
    <row r="531" spans="18:21">
      <c r="R531" s="53"/>
      <c r="S531"/>
      <c r="T531"/>
      <c r="U531"/>
    </row>
    <row r="532" spans="18:21">
      <c r="R532" s="53"/>
      <c r="S532"/>
      <c r="T532"/>
      <c r="U532"/>
    </row>
    <row r="533" spans="18:21">
      <c r="R533" s="53"/>
      <c r="S533"/>
      <c r="T533"/>
      <c r="U533"/>
    </row>
    <row r="534" spans="18:21">
      <c r="R534" s="53"/>
      <c r="S534"/>
      <c r="T534"/>
      <c r="U534"/>
    </row>
    <row r="535" spans="18:21">
      <c r="R535" s="53"/>
      <c r="S535"/>
      <c r="T535"/>
      <c r="U535"/>
    </row>
    <row r="536" spans="18:21">
      <c r="R536" s="53"/>
      <c r="S536"/>
      <c r="T536"/>
      <c r="U536"/>
    </row>
    <row r="537" spans="18:21">
      <c r="R537" s="53"/>
      <c r="S537"/>
      <c r="T537"/>
      <c r="U537"/>
    </row>
    <row r="538" spans="18:21">
      <c r="R538" s="53"/>
      <c r="S538"/>
      <c r="T538"/>
      <c r="U538"/>
    </row>
    <row r="539" spans="18:21">
      <c r="R539" s="53"/>
      <c r="S539"/>
      <c r="T539"/>
      <c r="U539"/>
    </row>
    <row r="540" spans="18:21">
      <c r="R540" s="53"/>
      <c r="S540"/>
      <c r="T540"/>
      <c r="U540"/>
    </row>
    <row r="541" spans="18:21">
      <c r="R541" s="53"/>
      <c r="S541"/>
      <c r="T541"/>
      <c r="U541"/>
    </row>
    <row r="542" spans="18:21">
      <c r="R542" s="53"/>
      <c r="S542"/>
      <c r="T542"/>
      <c r="U542"/>
    </row>
    <row r="543" spans="18:21">
      <c r="R543" s="53"/>
      <c r="S543"/>
      <c r="T543"/>
      <c r="U543"/>
    </row>
    <row r="544" spans="18:21">
      <c r="R544" s="53"/>
      <c r="S544"/>
      <c r="T544"/>
      <c r="U544"/>
    </row>
    <row r="545" spans="18:21">
      <c r="R545" s="53"/>
      <c r="S545"/>
      <c r="T545"/>
      <c r="U545"/>
    </row>
    <row r="546" spans="18:21">
      <c r="R546" s="53"/>
      <c r="S546"/>
      <c r="T546"/>
      <c r="U546"/>
    </row>
    <row r="547" spans="18:21">
      <c r="R547" s="53"/>
      <c r="S547"/>
      <c r="T547"/>
      <c r="U547"/>
    </row>
    <row r="548" spans="18:21">
      <c r="R548" s="53"/>
      <c r="S548"/>
      <c r="T548"/>
      <c r="U548"/>
    </row>
    <row r="549" spans="18:21">
      <c r="R549" s="53"/>
      <c r="S549"/>
      <c r="T549"/>
      <c r="U549"/>
    </row>
    <row r="550" spans="18:21">
      <c r="R550" s="53"/>
      <c r="S550"/>
      <c r="T550"/>
      <c r="U550"/>
    </row>
    <row r="551" spans="18:21">
      <c r="R551" s="53"/>
      <c r="S551"/>
      <c r="T551"/>
      <c r="U551"/>
    </row>
    <row r="552" spans="18:21">
      <c r="R552" s="53"/>
      <c r="S552"/>
      <c r="T552"/>
      <c r="U552"/>
    </row>
    <row r="553" spans="18:21">
      <c r="R553" s="53"/>
      <c r="S553"/>
      <c r="T553"/>
      <c r="U553"/>
    </row>
    <row r="554" spans="18:21">
      <c r="R554" s="53"/>
      <c r="S554"/>
      <c r="T554"/>
      <c r="U554"/>
    </row>
    <row r="555" spans="18:21">
      <c r="R555" s="53"/>
      <c r="S555"/>
      <c r="T555"/>
      <c r="U555"/>
    </row>
    <row r="556" spans="18:21">
      <c r="R556" s="53"/>
      <c r="S556"/>
      <c r="T556"/>
      <c r="U556"/>
    </row>
    <row r="557" spans="18:21">
      <c r="R557" s="53"/>
      <c r="S557"/>
      <c r="T557"/>
      <c r="U557"/>
    </row>
    <row r="558" spans="18:21">
      <c r="R558" s="53"/>
      <c r="S558"/>
      <c r="T558"/>
      <c r="U558"/>
    </row>
    <row r="559" spans="18:21">
      <c r="R559" s="53"/>
      <c r="S559"/>
      <c r="T559"/>
      <c r="U559"/>
    </row>
    <row r="560" spans="18:21">
      <c r="R560" s="53"/>
      <c r="S560"/>
      <c r="T560"/>
      <c r="U560"/>
    </row>
    <row r="561" spans="18:21">
      <c r="R561" s="53"/>
      <c r="S561"/>
      <c r="T561"/>
      <c r="U561"/>
    </row>
    <row r="562" spans="18:21">
      <c r="R562" s="53"/>
      <c r="S562"/>
      <c r="T562"/>
      <c r="U562"/>
    </row>
    <row r="563" spans="18:21">
      <c r="R563" s="53"/>
      <c r="S563"/>
      <c r="T563"/>
      <c r="U563"/>
    </row>
    <row r="564" spans="18:21">
      <c r="R564" s="53"/>
      <c r="S564"/>
      <c r="T564"/>
      <c r="U564"/>
    </row>
    <row r="565" spans="18:21">
      <c r="R565" s="53"/>
      <c r="S565"/>
      <c r="T565"/>
      <c r="U565"/>
    </row>
    <row r="566" spans="18:21">
      <c r="R566" s="53"/>
      <c r="S566"/>
      <c r="T566"/>
      <c r="U566"/>
    </row>
    <row r="567" spans="18:21">
      <c r="R567" s="53"/>
      <c r="S567"/>
      <c r="T567"/>
      <c r="U567"/>
    </row>
    <row r="568" spans="18:21">
      <c r="R568" s="53"/>
      <c r="S568"/>
      <c r="T568"/>
      <c r="U568"/>
    </row>
    <row r="569" spans="18:21">
      <c r="R569" s="53"/>
      <c r="S569"/>
      <c r="T569"/>
      <c r="U569"/>
    </row>
    <row r="570" spans="18:21">
      <c r="R570" s="53"/>
      <c r="S570"/>
      <c r="T570"/>
      <c r="U570"/>
    </row>
    <row r="571" spans="18:21">
      <c r="R571" s="53"/>
      <c r="S571"/>
      <c r="T571"/>
      <c r="U571"/>
    </row>
    <row r="572" spans="18:21">
      <c r="R572" s="53"/>
      <c r="S572"/>
      <c r="T572"/>
      <c r="U572"/>
    </row>
    <row r="573" spans="18:21">
      <c r="R573" s="53"/>
      <c r="S573"/>
      <c r="T573"/>
      <c r="U573"/>
    </row>
    <row r="574" spans="18:21">
      <c r="R574" s="53"/>
      <c r="S574"/>
      <c r="T574"/>
      <c r="U574"/>
    </row>
    <row r="575" spans="18:21">
      <c r="R575" s="53"/>
      <c r="S575"/>
      <c r="T575"/>
      <c r="U575"/>
    </row>
    <row r="576" spans="18:21">
      <c r="R576" s="53"/>
      <c r="S576"/>
      <c r="T576"/>
      <c r="U576"/>
    </row>
    <row r="577" spans="18:21">
      <c r="R577" s="53"/>
      <c r="S577"/>
      <c r="T577"/>
      <c r="U577"/>
    </row>
    <row r="578" spans="18:21">
      <c r="R578" s="53"/>
      <c r="S578"/>
      <c r="T578"/>
      <c r="U578"/>
    </row>
    <row r="579" spans="18:21">
      <c r="R579" s="53"/>
      <c r="S579"/>
      <c r="T579"/>
      <c r="U579"/>
    </row>
    <row r="580" spans="18:21">
      <c r="R580" s="53"/>
      <c r="S580"/>
      <c r="T580"/>
      <c r="U580"/>
    </row>
    <row r="581" spans="18:21">
      <c r="R581" s="53"/>
      <c r="S581"/>
      <c r="T581"/>
      <c r="U581"/>
    </row>
    <row r="582" spans="18:21">
      <c r="R582" s="53"/>
      <c r="S582"/>
      <c r="T582"/>
      <c r="U582"/>
    </row>
    <row r="583" spans="18:21">
      <c r="R583" s="53"/>
      <c r="S583"/>
      <c r="T583"/>
      <c r="U583"/>
    </row>
    <row r="584" spans="18:21">
      <c r="R584" s="53"/>
      <c r="S584"/>
      <c r="T584"/>
      <c r="U584"/>
    </row>
    <row r="585" spans="18:21">
      <c r="R585" s="53"/>
      <c r="S585"/>
      <c r="T585"/>
      <c r="U585"/>
    </row>
    <row r="586" spans="18:21">
      <c r="R586" s="53"/>
      <c r="S586"/>
      <c r="T586"/>
      <c r="U586"/>
    </row>
    <row r="587" spans="18:21">
      <c r="R587" s="53"/>
      <c r="S587"/>
      <c r="T587"/>
      <c r="U587"/>
    </row>
    <row r="588" spans="18:21">
      <c r="R588" s="53"/>
      <c r="S588"/>
      <c r="T588"/>
      <c r="U588"/>
    </row>
    <row r="589" spans="18:21">
      <c r="R589" s="53"/>
      <c r="S589"/>
      <c r="T589"/>
      <c r="U589"/>
    </row>
    <row r="590" spans="18:21">
      <c r="R590" s="53"/>
      <c r="S590"/>
      <c r="T590"/>
      <c r="U590"/>
    </row>
    <row r="591" spans="18:21">
      <c r="R591" s="53"/>
      <c r="S591"/>
      <c r="T591"/>
      <c r="U591"/>
    </row>
    <row r="592" spans="18:21">
      <c r="R592" s="53"/>
      <c r="S592"/>
      <c r="T592"/>
      <c r="U592"/>
    </row>
    <row r="593" spans="18:21">
      <c r="R593" s="53"/>
      <c r="S593"/>
      <c r="T593"/>
      <c r="U593"/>
    </row>
    <row r="594" spans="18:21">
      <c r="R594" s="53"/>
      <c r="S594"/>
      <c r="T594"/>
      <c r="U594"/>
    </row>
    <row r="595" spans="18:21">
      <c r="R595" s="53"/>
      <c r="S595"/>
      <c r="T595"/>
      <c r="U595"/>
    </row>
    <row r="596" spans="18:21">
      <c r="R596" s="53"/>
      <c r="S596"/>
      <c r="T596"/>
      <c r="U596"/>
    </row>
    <row r="597" spans="18:21">
      <c r="R597" s="53"/>
      <c r="S597"/>
      <c r="T597"/>
      <c r="U597"/>
    </row>
    <row r="598" spans="18:21">
      <c r="R598" s="53"/>
      <c r="S598"/>
      <c r="T598"/>
      <c r="U598"/>
    </row>
    <row r="599" spans="18:21">
      <c r="R599" s="53"/>
      <c r="S599"/>
      <c r="T599"/>
      <c r="U599"/>
    </row>
    <row r="600" spans="18:21">
      <c r="R600" s="53"/>
      <c r="S600"/>
      <c r="T600"/>
      <c r="U600"/>
    </row>
    <row r="601" spans="18:21">
      <c r="R601" s="53"/>
      <c r="S601"/>
      <c r="T601"/>
      <c r="U601"/>
    </row>
    <row r="602" spans="18:21">
      <c r="R602" s="53"/>
      <c r="S602"/>
      <c r="T602"/>
      <c r="U602"/>
    </row>
    <row r="603" spans="18:21">
      <c r="R603" s="53"/>
      <c r="S603"/>
      <c r="T603"/>
      <c r="U603"/>
    </row>
    <row r="604" spans="18:21">
      <c r="R604" s="53"/>
      <c r="S604"/>
      <c r="T604"/>
      <c r="U604"/>
    </row>
    <row r="605" spans="18:21">
      <c r="R605" s="53"/>
      <c r="S605"/>
      <c r="T605"/>
      <c r="U605"/>
    </row>
    <row r="606" spans="18:21">
      <c r="R606" s="53"/>
      <c r="S606"/>
      <c r="T606"/>
      <c r="U606"/>
    </row>
    <row r="607" spans="18:21">
      <c r="R607" s="53"/>
      <c r="S607"/>
      <c r="T607"/>
      <c r="U607"/>
    </row>
    <row r="608" spans="18:21">
      <c r="R608" s="53"/>
      <c r="S608"/>
      <c r="T608"/>
      <c r="U608"/>
    </row>
    <row r="609" spans="18:21">
      <c r="R609" s="53"/>
      <c r="S609"/>
      <c r="T609"/>
      <c r="U609"/>
    </row>
    <row r="610" spans="18:21">
      <c r="R610" s="53"/>
      <c r="S610"/>
      <c r="T610"/>
      <c r="U610"/>
    </row>
    <row r="611" spans="18:21">
      <c r="R611" s="53"/>
      <c r="S611"/>
      <c r="T611"/>
      <c r="U611"/>
    </row>
    <row r="612" spans="18:21">
      <c r="R612" s="53"/>
      <c r="S612"/>
      <c r="T612"/>
      <c r="U612"/>
    </row>
    <row r="613" spans="18:21">
      <c r="R613" s="53"/>
      <c r="S613"/>
      <c r="T613"/>
      <c r="U613"/>
    </row>
    <row r="614" spans="18:21">
      <c r="R614" s="53"/>
      <c r="S614"/>
      <c r="T614"/>
      <c r="U614"/>
    </row>
    <row r="615" spans="18:21">
      <c r="R615" s="53"/>
      <c r="S615"/>
      <c r="T615"/>
      <c r="U615"/>
    </row>
    <row r="616" spans="18:21">
      <c r="R616" s="53"/>
      <c r="S616"/>
      <c r="T616"/>
      <c r="U616"/>
    </row>
    <row r="617" spans="18:21">
      <c r="R617" s="53"/>
      <c r="S617"/>
      <c r="T617"/>
      <c r="U617"/>
    </row>
    <row r="618" spans="18:21">
      <c r="R618" s="53"/>
      <c r="S618"/>
      <c r="T618"/>
      <c r="U618"/>
    </row>
    <row r="619" spans="18:21">
      <c r="R619" s="53"/>
      <c r="S619"/>
      <c r="T619"/>
      <c r="U619"/>
    </row>
    <row r="620" spans="18:21">
      <c r="R620" s="53"/>
      <c r="S620"/>
      <c r="T620"/>
      <c r="U620"/>
    </row>
    <row r="621" spans="18:21">
      <c r="R621" s="53"/>
      <c r="S621"/>
      <c r="T621"/>
      <c r="U621"/>
    </row>
    <row r="622" spans="18:21">
      <c r="R622" s="53"/>
      <c r="S622"/>
      <c r="T622"/>
      <c r="U622"/>
    </row>
    <row r="623" spans="18:21">
      <c r="R623" s="53"/>
      <c r="S623"/>
      <c r="T623"/>
      <c r="U623"/>
    </row>
    <row r="624" spans="18:21">
      <c r="R624" s="53"/>
      <c r="S624"/>
      <c r="T624"/>
      <c r="U624"/>
    </row>
    <row r="625" spans="18:21">
      <c r="R625" s="53"/>
      <c r="S625"/>
      <c r="T625"/>
      <c r="U625"/>
    </row>
    <row r="626" spans="18:21">
      <c r="R626" s="53"/>
      <c r="S626"/>
      <c r="T626"/>
      <c r="U626"/>
    </row>
    <row r="627" spans="18:21">
      <c r="R627" s="53"/>
      <c r="S627"/>
      <c r="T627"/>
      <c r="U627"/>
    </row>
    <row r="628" spans="18:21">
      <c r="R628" s="53"/>
      <c r="S628"/>
      <c r="T628"/>
      <c r="U628"/>
    </row>
    <row r="629" spans="18:21">
      <c r="R629" s="53"/>
      <c r="S629"/>
      <c r="T629"/>
      <c r="U629"/>
    </row>
    <row r="630" spans="18:21">
      <c r="R630" s="53"/>
      <c r="S630"/>
      <c r="T630"/>
      <c r="U630"/>
    </row>
    <row r="631" spans="18:21">
      <c r="R631" s="53"/>
      <c r="S631"/>
      <c r="T631"/>
      <c r="U631"/>
    </row>
    <row r="632" spans="18:21">
      <c r="R632" s="53"/>
      <c r="S632"/>
      <c r="T632"/>
      <c r="U632"/>
    </row>
    <row r="633" spans="18:21">
      <c r="R633" s="53"/>
      <c r="S633"/>
      <c r="T633"/>
      <c r="U633"/>
    </row>
    <row r="634" spans="18:21">
      <c r="R634" s="53"/>
      <c r="S634"/>
      <c r="T634"/>
      <c r="U634"/>
    </row>
    <row r="635" spans="18:21">
      <c r="R635" s="53"/>
      <c r="S635"/>
      <c r="T635"/>
      <c r="U635"/>
    </row>
    <row r="636" spans="18:21">
      <c r="R636" s="53"/>
      <c r="S636"/>
      <c r="T636"/>
      <c r="U636"/>
    </row>
    <row r="637" spans="18:21">
      <c r="R637" s="53"/>
      <c r="S637"/>
      <c r="T637"/>
      <c r="U637"/>
    </row>
    <row r="638" spans="18:21">
      <c r="R638" s="53"/>
      <c r="S638"/>
      <c r="T638"/>
      <c r="U638"/>
    </row>
    <row r="639" spans="18:21">
      <c r="R639" s="53"/>
      <c r="S639"/>
      <c r="T639"/>
      <c r="U639"/>
    </row>
    <row r="640" spans="18:21">
      <c r="R640" s="53"/>
      <c r="S640"/>
      <c r="T640"/>
      <c r="U640"/>
    </row>
    <row r="641" spans="18:21">
      <c r="R641" s="53"/>
      <c r="S641"/>
      <c r="T641"/>
      <c r="U641"/>
    </row>
    <row r="642" spans="18:21">
      <c r="R642" s="53"/>
      <c r="S642"/>
      <c r="T642"/>
      <c r="U642"/>
    </row>
    <row r="643" spans="18:21">
      <c r="R643" s="53"/>
      <c r="S643"/>
      <c r="T643"/>
      <c r="U643"/>
    </row>
    <row r="644" spans="18:21">
      <c r="R644" s="53"/>
      <c r="S644"/>
      <c r="T644"/>
      <c r="U644"/>
    </row>
    <row r="645" spans="18:21">
      <c r="R645" s="53"/>
      <c r="S645"/>
      <c r="T645"/>
      <c r="U645"/>
    </row>
    <row r="646" spans="18:21">
      <c r="R646" s="53"/>
      <c r="S646"/>
      <c r="T646"/>
      <c r="U646"/>
    </row>
    <row r="647" spans="18:21">
      <c r="R647" s="53"/>
      <c r="S647"/>
      <c r="T647"/>
      <c r="U647"/>
    </row>
    <row r="648" spans="18:21">
      <c r="R648" s="53"/>
      <c r="S648"/>
      <c r="T648"/>
      <c r="U648"/>
    </row>
    <row r="649" spans="18:21">
      <c r="R649" s="53"/>
      <c r="S649"/>
      <c r="T649"/>
      <c r="U649"/>
    </row>
    <row r="650" spans="18:21">
      <c r="R650" s="53"/>
      <c r="S650"/>
      <c r="T650"/>
      <c r="U650"/>
    </row>
    <row r="651" spans="18:21">
      <c r="R651" s="53"/>
      <c r="S651"/>
      <c r="T651"/>
      <c r="U651"/>
    </row>
    <row r="652" spans="18:21">
      <c r="R652" s="53"/>
      <c r="S652"/>
      <c r="T652"/>
      <c r="U652"/>
    </row>
    <row r="653" spans="18:21">
      <c r="R653" s="53"/>
      <c r="S653"/>
      <c r="T653"/>
      <c r="U653"/>
    </row>
    <row r="654" spans="18:21">
      <c r="R654" s="53"/>
      <c r="S654"/>
      <c r="T654"/>
      <c r="U654"/>
    </row>
    <row r="655" spans="18:21">
      <c r="R655" s="53"/>
      <c r="S655"/>
      <c r="T655"/>
      <c r="U655"/>
    </row>
    <row r="656" spans="18:21">
      <c r="R656" s="53"/>
      <c r="S656"/>
      <c r="T656"/>
      <c r="U656"/>
    </row>
    <row r="657" spans="18:21">
      <c r="R657" s="53"/>
      <c r="S657"/>
      <c r="T657"/>
      <c r="U657"/>
    </row>
    <row r="658" spans="18:21">
      <c r="R658" s="53"/>
      <c r="S658"/>
      <c r="T658"/>
      <c r="U658"/>
    </row>
    <row r="659" spans="18:21">
      <c r="R659" s="53"/>
      <c r="S659"/>
      <c r="T659"/>
      <c r="U659"/>
    </row>
    <row r="660" spans="18:21">
      <c r="R660" s="53"/>
      <c r="S660"/>
      <c r="T660"/>
      <c r="U660"/>
    </row>
    <row r="661" spans="18:21">
      <c r="R661" s="53"/>
      <c r="S661"/>
      <c r="T661"/>
      <c r="U661"/>
    </row>
    <row r="662" spans="18:21">
      <c r="R662" s="53"/>
      <c r="S662"/>
      <c r="T662"/>
      <c r="U662"/>
    </row>
    <row r="663" spans="18:21">
      <c r="R663" s="53"/>
      <c r="S663"/>
      <c r="T663"/>
      <c r="U663"/>
    </row>
    <row r="664" spans="18:21">
      <c r="R664" s="53"/>
      <c r="S664"/>
      <c r="T664"/>
      <c r="U664"/>
    </row>
    <row r="665" spans="18:21">
      <c r="R665" s="53"/>
      <c r="S665"/>
      <c r="T665"/>
      <c r="U665"/>
    </row>
    <row r="666" spans="18:21">
      <c r="R666" s="53"/>
      <c r="S666"/>
      <c r="T666"/>
      <c r="U666"/>
    </row>
    <row r="667" spans="18:21">
      <c r="R667" s="53"/>
      <c r="S667"/>
      <c r="T667"/>
      <c r="U667"/>
    </row>
    <row r="668" spans="18:21">
      <c r="R668" s="53"/>
      <c r="S668"/>
      <c r="T668"/>
      <c r="U668"/>
    </row>
    <row r="669" spans="18:21">
      <c r="R669" s="53"/>
      <c r="S669"/>
      <c r="T669"/>
      <c r="U669"/>
    </row>
    <row r="670" spans="18:21">
      <c r="R670" s="53"/>
      <c r="S670"/>
      <c r="T670"/>
      <c r="U670"/>
    </row>
    <row r="671" spans="18:21">
      <c r="R671" s="53"/>
      <c r="S671"/>
      <c r="T671"/>
      <c r="U671"/>
    </row>
    <row r="672" spans="18:21">
      <c r="R672" s="53"/>
      <c r="S672"/>
      <c r="T672"/>
      <c r="U672"/>
    </row>
    <row r="673" spans="18:21">
      <c r="R673" s="53"/>
      <c r="S673"/>
      <c r="T673"/>
      <c r="U673"/>
    </row>
    <row r="674" spans="18:21">
      <c r="R674" s="53"/>
      <c r="S674"/>
      <c r="T674"/>
      <c r="U674"/>
    </row>
    <row r="675" spans="18:21">
      <c r="R675" s="53"/>
      <c r="S675"/>
      <c r="T675"/>
      <c r="U675"/>
    </row>
    <row r="676" spans="18:21">
      <c r="R676" s="53"/>
      <c r="S676"/>
      <c r="T676"/>
      <c r="U676"/>
    </row>
    <row r="677" spans="18:21">
      <c r="R677" s="53"/>
      <c r="S677"/>
      <c r="T677"/>
      <c r="U677"/>
    </row>
    <row r="678" spans="18:21">
      <c r="R678" s="53"/>
      <c r="S678"/>
      <c r="T678"/>
      <c r="U678"/>
    </row>
    <row r="679" spans="18:21">
      <c r="R679" s="53"/>
      <c r="S679"/>
      <c r="T679"/>
      <c r="U679"/>
    </row>
    <row r="680" spans="18:21">
      <c r="R680" s="53"/>
      <c r="S680"/>
      <c r="T680"/>
      <c r="U680"/>
    </row>
    <row r="681" spans="18:21">
      <c r="R681" s="53"/>
      <c r="S681"/>
      <c r="T681"/>
      <c r="U681"/>
    </row>
    <row r="682" spans="18:21">
      <c r="R682" s="53"/>
      <c r="S682"/>
      <c r="T682"/>
      <c r="U682"/>
    </row>
    <row r="683" spans="18:21">
      <c r="R683" s="53"/>
      <c r="S683"/>
      <c r="T683"/>
      <c r="U683"/>
    </row>
    <row r="684" spans="18:21">
      <c r="R684" s="53"/>
      <c r="S684"/>
      <c r="T684"/>
      <c r="U684"/>
    </row>
    <row r="685" spans="18:21">
      <c r="R685" s="53"/>
      <c r="S685"/>
      <c r="T685"/>
      <c r="U685"/>
    </row>
    <row r="686" spans="18:21">
      <c r="R686" s="53"/>
      <c r="S686"/>
      <c r="T686"/>
      <c r="U686"/>
    </row>
    <row r="687" spans="18:21">
      <c r="R687" s="53"/>
      <c r="S687"/>
      <c r="T687"/>
      <c r="U687"/>
    </row>
    <row r="688" spans="18:21">
      <c r="R688" s="53"/>
      <c r="S688"/>
      <c r="T688"/>
      <c r="U688"/>
    </row>
    <row r="689" spans="18:21">
      <c r="R689" s="53"/>
      <c r="S689"/>
      <c r="T689"/>
      <c r="U689"/>
    </row>
    <row r="690" spans="18:21">
      <c r="R690" s="53"/>
    </row>
    <row r="691" spans="18:21">
      <c r="R691" s="53"/>
    </row>
    <row r="692" spans="18:21">
      <c r="R692" s="53"/>
    </row>
    <row r="693" spans="18:21">
      <c r="R693" s="53"/>
    </row>
    <row r="694" spans="18:21">
      <c r="R694" s="53"/>
    </row>
    <row r="695" spans="18:21">
      <c r="R695" s="53"/>
    </row>
    <row r="696" spans="18:21">
      <c r="R696" s="53"/>
    </row>
    <row r="697" spans="18:21">
      <c r="R697" s="53"/>
    </row>
    <row r="698" spans="18:21">
      <c r="R698" s="53"/>
    </row>
    <row r="699" spans="18:21">
      <c r="R699" s="53"/>
    </row>
    <row r="700" spans="18:21">
      <c r="R700" s="53"/>
    </row>
    <row r="701" spans="18:21">
      <c r="R701" s="53"/>
    </row>
    <row r="702" spans="18:21">
      <c r="R702" s="53"/>
    </row>
    <row r="703" spans="18:21">
      <c r="R703" s="53"/>
    </row>
    <row r="704" spans="18:21">
      <c r="R704" s="53"/>
      <c r="S704"/>
      <c r="T704"/>
      <c r="U704"/>
    </row>
    <row r="705" spans="18:21">
      <c r="R705" s="53"/>
      <c r="S705"/>
      <c r="T705"/>
      <c r="U705"/>
    </row>
    <row r="706" spans="18:21">
      <c r="R706" s="53"/>
      <c r="S706"/>
      <c r="T706"/>
      <c r="U706"/>
    </row>
    <row r="707" spans="18:21">
      <c r="R707" s="53"/>
      <c r="S707"/>
      <c r="T707"/>
      <c r="U707"/>
    </row>
    <row r="708" spans="18:21">
      <c r="R708" s="53"/>
      <c r="S708"/>
      <c r="T708"/>
      <c r="U708"/>
    </row>
    <row r="709" spans="18:21">
      <c r="R709" s="53"/>
      <c r="S709"/>
      <c r="T709"/>
      <c r="U709"/>
    </row>
    <row r="710" spans="18:21">
      <c r="R710" s="53"/>
      <c r="S710"/>
      <c r="T710"/>
      <c r="U710"/>
    </row>
    <row r="711" spans="18:21">
      <c r="R711" s="53"/>
      <c r="S711"/>
      <c r="T711"/>
      <c r="U711"/>
    </row>
    <row r="712" spans="18:21">
      <c r="R712" s="53"/>
      <c r="S712"/>
      <c r="T712"/>
      <c r="U712"/>
    </row>
    <row r="713" spans="18:21">
      <c r="R713" s="53"/>
      <c r="S713"/>
      <c r="T713"/>
      <c r="U713"/>
    </row>
    <row r="714" spans="18:21">
      <c r="R714" s="53"/>
      <c r="S714"/>
      <c r="T714"/>
      <c r="U714"/>
    </row>
    <row r="715" spans="18:21">
      <c r="R715" s="53"/>
      <c r="S715"/>
      <c r="T715"/>
      <c r="U715"/>
    </row>
    <row r="716" spans="18:21">
      <c r="R716" s="53"/>
      <c r="S716"/>
      <c r="T716"/>
      <c r="U716"/>
    </row>
    <row r="717" spans="18:21">
      <c r="R717" s="53"/>
      <c r="S717"/>
      <c r="T717"/>
      <c r="U717"/>
    </row>
    <row r="718" spans="18:21">
      <c r="R718" s="53"/>
      <c r="S718"/>
      <c r="T718"/>
      <c r="U718"/>
    </row>
    <row r="719" spans="18:21">
      <c r="R719" s="53"/>
      <c r="S719"/>
      <c r="T719"/>
      <c r="U719"/>
    </row>
    <row r="720" spans="18:21">
      <c r="R720" s="53"/>
      <c r="S720"/>
      <c r="T720"/>
      <c r="U720"/>
    </row>
    <row r="721" spans="18:21">
      <c r="R721" s="53"/>
      <c r="S721"/>
      <c r="T721"/>
      <c r="U721"/>
    </row>
    <row r="722" spans="18:21">
      <c r="R722" s="53"/>
      <c r="S722"/>
      <c r="T722"/>
      <c r="U722"/>
    </row>
  </sheetData>
  <mergeCells count="378">
    <mergeCell ref="J111:J113"/>
    <mergeCell ref="K111:N111"/>
    <mergeCell ref="O111:R111"/>
    <mergeCell ref="K112:L112"/>
    <mergeCell ref="M112:N112"/>
    <mergeCell ref="O112:P112"/>
    <mergeCell ref="Q112:R112"/>
    <mergeCell ref="N106:N107"/>
    <mergeCell ref="O106:O107"/>
    <mergeCell ref="P106:P107"/>
    <mergeCell ref="Q106:Q107"/>
    <mergeCell ref="R106:R107"/>
    <mergeCell ref="J106:J107"/>
    <mergeCell ref="K106:K107"/>
    <mergeCell ref="L106:L107"/>
    <mergeCell ref="M106:M107"/>
    <mergeCell ref="K64:K65"/>
    <mergeCell ref="L64:L65"/>
    <mergeCell ref="M64:M65"/>
    <mergeCell ref="A106:A107"/>
    <mergeCell ref="B106:B107"/>
    <mergeCell ref="C106:C107"/>
    <mergeCell ref="D106:D107"/>
    <mergeCell ref="E106:E107"/>
    <mergeCell ref="F106:F107"/>
    <mergeCell ref="G106:G107"/>
    <mergeCell ref="H106:H107"/>
    <mergeCell ref="I106:I107"/>
    <mergeCell ref="F62:F63"/>
    <mergeCell ref="O62:O63"/>
    <mergeCell ref="P62:P63"/>
    <mergeCell ref="Q62:Q63"/>
    <mergeCell ref="R62:R63"/>
    <mergeCell ref="A64:A65"/>
    <mergeCell ref="B64:B65"/>
    <mergeCell ref="C64:C65"/>
    <mergeCell ref="D64:D65"/>
    <mergeCell ref="E64:E65"/>
    <mergeCell ref="G62:G63"/>
    <mergeCell ref="J62:J63"/>
    <mergeCell ref="K62:K63"/>
    <mergeCell ref="L62:L63"/>
    <mergeCell ref="M62:M63"/>
    <mergeCell ref="N62:N63"/>
    <mergeCell ref="N64:N65"/>
    <mergeCell ref="O64:O65"/>
    <mergeCell ref="P64:P65"/>
    <mergeCell ref="Q64:Q65"/>
    <mergeCell ref="R64:R65"/>
    <mergeCell ref="F64:F65"/>
    <mergeCell ref="G64:G65"/>
    <mergeCell ref="J64:J65"/>
    <mergeCell ref="A59:A61"/>
    <mergeCell ref="B59:B61"/>
    <mergeCell ref="C59:C61"/>
    <mergeCell ref="D59:D61"/>
    <mergeCell ref="E59:E61"/>
    <mergeCell ref="A62:A63"/>
    <mergeCell ref="B62:B63"/>
    <mergeCell ref="C62:C63"/>
    <mergeCell ref="D62:D63"/>
    <mergeCell ref="E62:E63"/>
    <mergeCell ref="N59:N61"/>
    <mergeCell ref="O59:O61"/>
    <mergeCell ref="P59:P61"/>
    <mergeCell ref="Q59:Q61"/>
    <mergeCell ref="R59:R61"/>
    <mergeCell ref="F59:F61"/>
    <mergeCell ref="G59:G61"/>
    <mergeCell ref="J59:J61"/>
    <mergeCell ref="K59:K61"/>
    <mergeCell ref="L59:L61"/>
    <mergeCell ref="M59:M61"/>
    <mergeCell ref="A55:A56"/>
    <mergeCell ref="B55:B56"/>
    <mergeCell ref="C55:C56"/>
    <mergeCell ref="D55:D56"/>
    <mergeCell ref="E55:E56"/>
    <mergeCell ref="A57:A58"/>
    <mergeCell ref="B57:B58"/>
    <mergeCell ref="C57:C58"/>
    <mergeCell ref="D57:D58"/>
    <mergeCell ref="E57:E58"/>
    <mergeCell ref="P57:P58"/>
    <mergeCell ref="N55:N56"/>
    <mergeCell ref="O55:O56"/>
    <mergeCell ref="P55:P56"/>
    <mergeCell ref="Q55:Q56"/>
    <mergeCell ref="R55:R56"/>
    <mergeCell ref="F55:F56"/>
    <mergeCell ref="G55:G56"/>
    <mergeCell ref="J55:J56"/>
    <mergeCell ref="K55:K56"/>
    <mergeCell ref="L55:L56"/>
    <mergeCell ref="M55:M56"/>
    <mergeCell ref="F57:F58"/>
    <mergeCell ref="O57:O58"/>
    <mergeCell ref="Q57:Q58"/>
    <mergeCell ref="R57:R58"/>
    <mergeCell ref="G57:G58"/>
    <mergeCell ref="J57:J58"/>
    <mergeCell ref="K57:K58"/>
    <mergeCell ref="L57:L58"/>
    <mergeCell ref="M57:M58"/>
    <mergeCell ref="N57:N58"/>
    <mergeCell ref="O50:O54"/>
    <mergeCell ref="P50:P54"/>
    <mergeCell ref="Q50:Q54"/>
    <mergeCell ref="R50:R54"/>
    <mergeCell ref="G50:G54"/>
    <mergeCell ref="J50:J54"/>
    <mergeCell ref="K50:K54"/>
    <mergeCell ref="L50:L54"/>
    <mergeCell ref="M50:M54"/>
    <mergeCell ref="N50:N54"/>
    <mergeCell ref="A48:A49"/>
    <mergeCell ref="B48:B49"/>
    <mergeCell ref="C48:C49"/>
    <mergeCell ref="D48:D49"/>
    <mergeCell ref="E48:E49"/>
    <mergeCell ref="F48:F49"/>
    <mergeCell ref="A50:A54"/>
    <mergeCell ref="B50:B54"/>
    <mergeCell ref="C50:C54"/>
    <mergeCell ref="D50:D54"/>
    <mergeCell ref="E50:E54"/>
    <mergeCell ref="F50:F54"/>
    <mergeCell ref="R46:R47"/>
    <mergeCell ref="F46:F47"/>
    <mergeCell ref="G46:G47"/>
    <mergeCell ref="J46:J47"/>
    <mergeCell ref="K46:K47"/>
    <mergeCell ref="L46:L47"/>
    <mergeCell ref="M46:M47"/>
    <mergeCell ref="O48:O49"/>
    <mergeCell ref="P48:P49"/>
    <mergeCell ref="Q48:Q49"/>
    <mergeCell ref="R48:R49"/>
    <mergeCell ref="L48:L49"/>
    <mergeCell ref="M48:M49"/>
    <mergeCell ref="N48:N49"/>
    <mergeCell ref="G48:G49"/>
    <mergeCell ref="J48:J49"/>
    <mergeCell ref="K48:K49"/>
    <mergeCell ref="A46:A47"/>
    <mergeCell ref="B46:B47"/>
    <mergeCell ref="C46:C47"/>
    <mergeCell ref="D46:D47"/>
    <mergeCell ref="E46:E47"/>
    <mergeCell ref="N46:N47"/>
    <mergeCell ref="O46:O47"/>
    <mergeCell ref="P46:P47"/>
    <mergeCell ref="Q46:Q47"/>
    <mergeCell ref="N44:N45"/>
    <mergeCell ref="O44:O45"/>
    <mergeCell ref="P44:P45"/>
    <mergeCell ref="Q44:Q45"/>
    <mergeCell ref="R44:R45"/>
    <mergeCell ref="L44:L45"/>
    <mergeCell ref="M44:M45"/>
    <mergeCell ref="A42:A43"/>
    <mergeCell ref="B42:B43"/>
    <mergeCell ref="F44:F45"/>
    <mergeCell ref="G44:G45"/>
    <mergeCell ref="J44:J45"/>
    <mergeCell ref="K44:K45"/>
    <mergeCell ref="O42:O43"/>
    <mergeCell ref="P42:P43"/>
    <mergeCell ref="Q42:Q43"/>
    <mergeCell ref="E42:E43"/>
    <mergeCell ref="F42:F43"/>
    <mergeCell ref="A44:A45"/>
    <mergeCell ref="B44:B45"/>
    <mergeCell ref="C44:C45"/>
    <mergeCell ref="D44:D45"/>
    <mergeCell ref="E44:E45"/>
    <mergeCell ref="G42:G43"/>
    <mergeCell ref="J42:J43"/>
    <mergeCell ref="K42:K43"/>
    <mergeCell ref="L42:L43"/>
    <mergeCell ref="C42:C43"/>
    <mergeCell ref="D42:D43"/>
    <mergeCell ref="Q40:Q41"/>
    <mergeCell ref="R40:R41"/>
    <mergeCell ref="G40:G41"/>
    <mergeCell ref="J40:J41"/>
    <mergeCell ref="K40:K41"/>
    <mergeCell ref="L40:L41"/>
    <mergeCell ref="M40:M41"/>
    <mergeCell ref="N40:N41"/>
    <mergeCell ref="R42:R43"/>
    <mergeCell ref="M42:M43"/>
    <mergeCell ref="N42:N43"/>
    <mergeCell ref="A40:A41"/>
    <mergeCell ref="B40:B41"/>
    <mergeCell ref="C40:C41"/>
    <mergeCell ref="D40:D41"/>
    <mergeCell ref="E40:E41"/>
    <mergeCell ref="F40:F41"/>
    <mergeCell ref="G38:G39"/>
    <mergeCell ref="J38:J39"/>
    <mergeCell ref="K38:K39"/>
    <mergeCell ref="A38:A39"/>
    <mergeCell ref="B38:B39"/>
    <mergeCell ref="C38:C39"/>
    <mergeCell ref="D38:D39"/>
    <mergeCell ref="E38:E39"/>
    <mergeCell ref="F38:F39"/>
    <mergeCell ref="F36:F37"/>
    <mergeCell ref="G36:G37"/>
    <mergeCell ref="J36:J37"/>
    <mergeCell ref="K36:K37"/>
    <mergeCell ref="L36:L37"/>
    <mergeCell ref="M36:M37"/>
    <mergeCell ref="A36:A37"/>
    <mergeCell ref="B36:B37"/>
    <mergeCell ref="C36:C37"/>
    <mergeCell ref="D36:D37"/>
    <mergeCell ref="E36:E37"/>
    <mergeCell ref="N33:N35"/>
    <mergeCell ref="O33:O35"/>
    <mergeCell ref="P33:P35"/>
    <mergeCell ref="Q33:Q35"/>
    <mergeCell ref="R33:R35"/>
    <mergeCell ref="L33:L35"/>
    <mergeCell ref="M33:M35"/>
    <mergeCell ref="O40:O41"/>
    <mergeCell ref="P40:P41"/>
    <mergeCell ref="N36:N37"/>
    <mergeCell ref="O36:O37"/>
    <mergeCell ref="P36:P37"/>
    <mergeCell ref="Q36:Q37"/>
    <mergeCell ref="R36:R37"/>
    <mergeCell ref="O38:O39"/>
    <mergeCell ref="P38:P39"/>
    <mergeCell ref="Q38:Q39"/>
    <mergeCell ref="R38:R39"/>
    <mergeCell ref="L38:L39"/>
    <mergeCell ref="M38:M39"/>
    <mergeCell ref="N38:N39"/>
    <mergeCell ref="F33:F35"/>
    <mergeCell ref="G33:G35"/>
    <mergeCell ref="J33:J35"/>
    <mergeCell ref="K33:K35"/>
    <mergeCell ref="A33:A35"/>
    <mergeCell ref="B33:B35"/>
    <mergeCell ref="C33:C35"/>
    <mergeCell ref="D33:D35"/>
    <mergeCell ref="E33:E35"/>
    <mergeCell ref="J23:J29"/>
    <mergeCell ref="K23:K29"/>
    <mergeCell ref="L23:L29"/>
    <mergeCell ref="M23:M29"/>
    <mergeCell ref="N23:N29"/>
    <mergeCell ref="N31:N32"/>
    <mergeCell ref="O31:O32"/>
    <mergeCell ref="P31:P32"/>
    <mergeCell ref="Q31:Q32"/>
    <mergeCell ref="A19:A20"/>
    <mergeCell ref="R31:R32"/>
    <mergeCell ref="L31:L32"/>
    <mergeCell ref="M31:M32"/>
    <mergeCell ref="A23:A29"/>
    <mergeCell ref="B23:B29"/>
    <mergeCell ref="C23:C29"/>
    <mergeCell ref="D23:D29"/>
    <mergeCell ref="E23:E29"/>
    <mergeCell ref="F23:F29"/>
    <mergeCell ref="F31:F32"/>
    <mergeCell ref="G31:G32"/>
    <mergeCell ref="J31:J32"/>
    <mergeCell ref="K31:K32"/>
    <mergeCell ref="O23:O29"/>
    <mergeCell ref="P23:P29"/>
    <mergeCell ref="Q23:Q29"/>
    <mergeCell ref="R23:R29"/>
    <mergeCell ref="A31:A32"/>
    <mergeCell ref="B31:B32"/>
    <mergeCell ref="C31:C32"/>
    <mergeCell ref="D31:D32"/>
    <mergeCell ref="E31:E32"/>
    <mergeCell ref="G23:G29"/>
    <mergeCell ref="F17:F18"/>
    <mergeCell ref="O19:O20"/>
    <mergeCell ref="P19:P20"/>
    <mergeCell ref="Q19:Q20"/>
    <mergeCell ref="R19:R20"/>
    <mergeCell ref="A21:A22"/>
    <mergeCell ref="B21:B22"/>
    <mergeCell ref="C21:C22"/>
    <mergeCell ref="D21:D22"/>
    <mergeCell ref="E21:E22"/>
    <mergeCell ref="F21:F22"/>
    <mergeCell ref="G19:G20"/>
    <mergeCell ref="J19:J20"/>
    <mergeCell ref="K19:K20"/>
    <mergeCell ref="L19:L20"/>
    <mergeCell ref="M19:M20"/>
    <mergeCell ref="N19:N20"/>
    <mergeCell ref="O21:O22"/>
    <mergeCell ref="P21:P22"/>
    <mergeCell ref="Q21:Q22"/>
    <mergeCell ref="R21:R22"/>
    <mergeCell ref="L21:L22"/>
    <mergeCell ref="M21:M22"/>
    <mergeCell ref="N21:N22"/>
    <mergeCell ref="L14:L15"/>
    <mergeCell ref="M14:M15"/>
    <mergeCell ref="O17:O18"/>
    <mergeCell ref="P17:P18"/>
    <mergeCell ref="Q17:Q18"/>
    <mergeCell ref="R17:R18"/>
    <mergeCell ref="L17:L18"/>
    <mergeCell ref="M17:M18"/>
    <mergeCell ref="N17:N18"/>
    <mergeCell ref="A12:A13"/>
    <mergeCell ref="B12:B13"/>
    <mergeCell ref="C12:C13"/>
    <mergeCell ref="D12:D13"/>
    <mergeCell ref="G21:G22"/>
    <mergeCell ref="J21:J22"/>
    <mergeCell ref="K21:K22"/>
    <mergeCell ref="F14:F15"/>
    <mergeCell ref="G14:G15"/>
    <mergeCell ref="J14:J15"/>
    <mergeCell ref="K14:K15"/>
    <mergeCell ref="B19:B20"/>
    <mergeCell ref="C19:C20"/>
    <mergeCell ref="D19:D20"/>
    <mergeCell ref="E19:E20"/>
    <mergeCell ref="F19:F20"/>
    <mergeCell ref="G17:G18"/>
    <mergeCell ref="J17:J18"/>
    <mergeCell ref="K17:K18"/>
    <mergeCell ref="A17:A18"/>
    <mergeCell ref="B17:B18"/>
    <mergeCell ref="C17:C18"/>
    <mergeCell ref="D17:D18"/>
    <mergeCell ref="E17:E18"/>
    <mergeCell ref="E12:E13"/>
    <mergeCell ref="F12:F13"/>
    <mergeCell ref="G12:G13"/>
    <mergeCell ref="H12:H13"/>
    <mergeCell ref="O12:O13"/>
    <mergeCell ref="P12:P13"/>
    <mergeCell ref="Q12:Q13"/>
    <mergeCell ref="R12:R13"/>
    <mergeCell ref="A14:A15"/>
    <mergeCell ref="B14:B15"/>
    <mergeCell ref="C14:C15"/>
    <mergeCell ref="D14:D15"/>
    <mergeCell ref="E14:E15"/>
    <mergeCell ref="I12:I13"/>
    <mergeCell ref="J12:J13"/>
    <mergeCell ref="K12:K13"/>
    <mergeCell ref="L12:L13"/>
    <mergeCell ref="M12:M13"/>
    <mergeCell ref="N12:N13"/>
    <mergeCell ref="N14:N15"/>
    <mergeCell ref="O14:O15"/>
    <mergeCell ref="P14:P15"/>
    <mergeCell ref="Q14:Q15"/>
    <mergeCell ref="R14:R15"/>
    <mergeCell ref="K4:L4"/>
    <mergeCell ref="M4:N4"/>
    <mergeCell ref="O4:P4"/>
    <mergeCell ref="Q4:Q5"/>
    <mergeCell ref="R4:R5"/>
    <mergeCell ref="A2:R2"/>
    <mergeCell ref="A4:A5"/>
    <mergeCell ref="B4:B5"/>
    <mergeCell ref="C4:C5"/>
    <mergeCell ref="D4:D5"/>
    <mergeCell ref="E4:E5"/>
    <mergeCell ref="F4:F5"/>
    <mergeCell ref="G4:G5"/>
    <mergeCell ref="H4:I4"/>
    <mergeCell ref="J4:J5"/>
  </mergeCells>
  <pageMargins left="0.25" right="0.25" top="0.75" bottom="0.75" header="0.3" footer="0.3"/>
  <pageSetup paperSize="8" scale="62" fitToHeight="0" orientation="landscape" horizontalDpi="4294967292"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134"/>
  <sheetViews>
    <sheetView topLeftCell="F118" zoomScale="80" zoomScaleNormal="80" workbookViewId="0">
      <selection activeCell="K134" sqref="K134:R134"/>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7.85546875" bestFit="1" customWidth="1"/>
    <col min="7" max="7" width="35.28515625" bestFit="1" customWidth="1"/>
    <col min="8" max="8" width="19.140625" bestFit="1" customWidth="1"/>
    <col min="9" max="9" width="10.42578125" customWidth="1"/>
    <col min="10" max="10" width="28.140625" bestFit="1" customWidth="1"/>
    <col min="11" max="11" width="25.28515625" customWidth="1"/>
    <col min="12" max="12" width="19.140625" customWidth="1"/>
    <col min="13" max="16" width="11.85546875" customWidth="1"/>
    <col min="17" max="17" width="22.85546875" customWidth="1"/>
    <col min="18" max="18"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2" spans="1:18" ht="15.75">
      <c r="A2" s="642" t="s">
        <v>5798</v>
      </c>
      <c r="B2" s="642"/>
      <c r="C2" s="642"/>
      <c r="D2" s="642"/>
      <c r="E2" s="642"/>
      <c r="F2" s="642"/>
      <c r="G2" s="642"/>
      <c r="H2" s="642"/>
      <c r="I2" s="642"/>
      <c r="J2" s="642"/>
      <c r="K2" s="642"/>
      <c r="L2" s="642"/>
      <c r="M2" s="642"/>
      <c r="N2" s="642"/>
      <c r="O2" s="642"/>
      <c r="P2" s="642"/>
      <c r="Q2" s="642"/>
      <c r="R2" s="642"/>
    </row>
    <row r="3" spans="1:18" ht="15.75">
      <c r="A3" s="1"/>
      <c r="B3" s="2"/>
      <c r="C3" s="2"/>
      <c r="D3" s="2"/>
      <c r="E3" s="2"/>
      <c r="F3" s="2"/>
      <c r="G3" s="2"/>
      <c r="H3" s="2"/>
      <c r="I3" s="2"/>
      <c r="J3" s="2"/>
      <c r="K3" s="2"/>
      <c r="L3" s="2"/>
      <c r="Q3" s="2"/>
    </row>
    <row r="4" spans="1:18" s="3" customFormat="1" ht="30" customHeight="1">
      <c r="A4" s="659" t="s">
        <v>0</v>
      </c>
      <c r="B4" s="661" t="s">
        <v>1</v>
      </c>
      <c r="C4" s="661" t="s">
        <v>2</v>
      </c>
      <c r="D4" s="661" t="s">
        <v>3</v>
      </c>
      <c r="E4" s="659" t="s">
        <v>4</v>
      </c>
      <c r="F4" s="659" t="s">
        <v>5</v>
      </c>
      <c r="G4" s="659" t="s">
        <v>6</v>
      </c>
      <c r="H4" s="664" t="s">
        <v>7</v>
      </c>
      <c r="I4" s="665"/>
      <c r="J4" s="659" t="s">
        <v>1224</v>
      </c>
      <c r="K4" s="664" t="s">
        <v>1425</v>
      </c>
      <c r="L4" s="666"/>
      <c r="M4" s="667" t="s">
        <v>2245</v>
      </c>
      <c r="N4" s="668"/>
      <c r="O4" s="667" t="s">
        <v>1227</v>
      </c>
      <c r="P4" s="668"/>
      <c r="Q4" s="659" t="s">
        <v>12</v>
      </c>
      <c r="R4" s="661" t="s">
        <v>13</v>
      </c>
    </row>
    <row r="5" spans="1:18" s="3" customFormat="1" ht="35.25" customHeight="1">
      <c r="A5" s="660"/>
      <c r="B5" s="662"/>
      <c r="C5" s="662"/>
      <c r="D5" s="662"/>
      <c r="E5" s="660"/>
      <c r="F5" s="660"/>
      <c r="G5" s="660"/>
      <c r="H5" s="169" t="s">
        <v>14</v>
      </c>
      <c r="I5" s="169" t="s">
        <v>15</v>
      </c>
      <c r="J5" s="660"/>
      <c r="K5" s="170">
        <v>2016</v>
      </c>
      <c r="L5" s="170">
        <v>2017</v>
      </c>
      <c r="M5" s="170">
        <v>2016</v>
      </c>
      <c r="N5" s="170">
        <v>2017</v>
      </c>
      <c r="O5" s="170">
        <v>2016</v>
      </c>
      <c r="P5" s="170">
        <v>2017</v>
      </c>
      <c r="Q5" s="660"/>
      <c r="R5" s="662"/>
    </row>
    <row r="6" spans="1:18" s="3" customFormat="1" ht="15" customHeight="1">
      <c r="A6" s="171" t="s">
        <v>16</v>
      </c>
      <c r="B6" s="169" t="s">
        <v>17</v>
      </c>
      <c r="C6" s="169" t="s">
        <v>18</v>
      </c>
      <c r="D6" s="169" t="s">
        <v>19</v>
      </c>
      <c r="E6" s="171" t="s">
        <v>20</v>
      </c>
      <c r="F6" s="171" t="s">
        <v>21</v>
      </c>
      <c r="G6" s="171" t="s">
        <v>22</v>
      </c>
      <c r="H6" s="169" t="s">
        <v>23</v>
      </c>
      <c r="I6" s="169" t="s">
        <v>24</v>
      </c>
      <c r="J6" s="171" t="s">
        <v>25</v>
      </c>
      <c r="K6" s="170" t="s">
        <v>26</v>
      </c>
      <c r="L6" s="170" t="s">
        <v>27</v>
      </c>
      <c r="M6" s="170" t="s">
        <v>28</v>
      </c>
      <c r="N6" s="170" t="s">
        <v>29</v>
      </c>
      <c r="O6" s="170" t="s">
        <v>30</v>
      </c>
      <c r="P6" s="170" t="s">
        <v>31</v>
      </c>
      <c r="Q6" s="171" t="s">
        <v>32</v>
      </c>
      <c r="R6" s="169" t="s">
        <v>33</v>
      </c>
    </row>
    <row r="7" spans="1:18" s="93" customFormat="1" ht="114.75">
      <c r="A7" s="362">
        <v>1</v>
      </c>
      <c r="B7" s="362" t="s">
        <v>3510</v>
      </c>
      <c r="C7" s="362">
        <v>5</v>
      </c>
      <c r="D7" s="362">
        <v>10</v>
      </c>
      <c r="E7" s="362" t="s">
        <v>3511</v>
      </c>
      <c r="F7" s="362" t="s">
        <v>3512</v>
      </c>
      <c r="G7" s="204" t="s">
        <v>3513</v>
      </c>
      <c r="H7" s="144" t="s">
        <v>1588</v>
      </c>
      <c r="I7" s="204">
        <v>1</v>
      </c>
      <c r="J7" s="362" t="s">
        <v>3514</v>
      </c>
      <c r="K7" s="362" t="s">
        <v>44</v>
      </c>
      <c r="L7" s="362" t="s">
        <v>944</v>
      </c>
      <c r="M7" s="206">
        <v>100380</v>
      </c>
      <c r="N7" s="206"/>
      <c r="O7" s="206">
        <v>100380</v>
      </c>
      <c r="P7" s="206"/>
      <c r="Q7" s="204" t="s">
        <v>3515</v>
      </c>
      <c r="R7" s="362" t="s">
        <v>3516</v>
      </c>
    </row>
    <row r="8" spans="1:18" s="93" customFormat="1" ht="165" customHeight="1">
      <c r="A8" s="663">
        <v>2</v>
      </c>
      <c r="B8" s="663" t="s">
        <v>1647</v>
      </c>
      <c r="C8" s="663">
        <v>5</v>
      </c>
      <c r="D8" s="663">
        <v>13</v>
      </c>
      <c r="E8" s="663" t="s">
        <v>3517</v>
      </c>
      <c r="F8" s="663" t="s">
        <v>3518</v>
      </c>
      <c r="G8" s="579" t="s">
        <v>3513</v>
      </c>
      <c r="H8" s="144" t="s">
        <v>3519</v>
      </c>
      <c r="I8" s="204">
        <v>3</v>
      </c>
      <c r="J8" s="663" t="s">
        <v>3520</v>
      </c>
      <c r="K8" s="663" t="s">
        <v>44</v>
      </c>
      <c r="L8" s="663" t="s">
        <v>944</v>
      </c>
      <c r="M8" s="558">
        <v>75000</v>
      </c>
      <c r="N8" s="558"/>
      <c r="O8" s="558">
        <v>75000</v>
      </c>
      <c r="P8" s="558"/>
      <c r="Q8" s="482" t="s">
        <v>3515</v>
      </c>
      <c r="R8" s="663" t="s">
        <v>3516</v>
      </c>
    </row>
    <row r="9" spans="1:18" s="93" customFormat="1" ht="60" customHeight="1">
      <c r="A9" s="663"/>
      <c r="B9" s="663"/>
      <c r="C9" s="663"/>
      <c r="D9" s="663"/>
      <c r="E9" s="663"/>
      <c r="F9" s="663"/>
      <c r="G9" s="579"/>
      <c r="H9" s="144" t="s">
        <v>3521</v>
      </c>
      <c r="I9" s="204">
        <v>1</v>
      </c>
      <c r="J9" s="663"/>
      <c r="K9" s="663"/>
      <c r="L9" s="663"/>
      <c r="M9" s="558"/>
      <c r="N9" s="558"/>
      <c r="O9" s="558"/>
      <c r="P9" s="558"/>
      <c r="Q9" s="482"/>
      <c r="R9" s="663"/>
    </row>
    <row r="10" spans="1:18" s="93" customFormat="1" ht="102">
      <c r="A10" s="362">
        <v>3</v>
      </c>
      <c r="B10" s="362" t="s">
        <v>507</v>
      </c>
      <c r="C10" s="362" t="s">
        <v>72</v>
      </c>
      <c r="D10" s="362">
        <v>6</v>
      </c>
      <c r="E10" s="362" t="s">
        <v>3522</v>
      </c>
      <c r="F10" s="362" t="s">
        <v>3523</v>
      </c>
      <c r="G10" s="362" t="s">
        <v>3524</v>
      </c>
      <c r="H10" s="362" t="s">
        <v>3525</v>
      </c>
      <c r="I10" s="362">
        <v>1</v>
      </c>
      <c r="J10" s="362" t="s">
        <v>3526</v>
      </c>
      <c r="K10" s="362" t="s">
        <v>44</v>
      </c>
      <c r="L10" s="362" t="s">
        <v>944</v>
      </c>
      <c r="M10" s="363">
        <v>50000</v>
      </c>
      <c r="N10" s="363"/>
      <c r="O10" s="363">
        <v>50000</v>
      </c>
      <c r="P10" s="363"/>
      <c r="Q10" s="204" t="s">
        <v>3515</v>
      </c>
      <c r="R10" s="362" t="s">
        <v>3516</v>
      </c>
    </row>
    <row r="11" spans="1:18" s="179" customFormat="1" ht="63.75">
      <c r="A11" s="663">
        <v>4</v>
      </c>
      <c r="B11" s="482" t="s">
        <v>47</v>
      </c>
      <c r="C11" s="663" t="s">
        <v>43</v>
      </c>
      <c r="D11" s="482">
        <v>6</v>
      </c>
      <c r="E11" s="482" t="s">
        <v>3527</v>
      </c>
      <c r="F11" s="482" t="s">
        <v>3528</v>
      </c>
      <c r="G11" s="482" t="s">
        <v>3529</v>
      </c>
      <c r="H11" s="362" t="s">
        <v>3525</v>
      </c>
      <c r="I11" s="362">
        <v>2</v>
      </c>
      <c r="J11" s="482" t="s">
        <v>3530</v>
      </c>
      <c r="K11" s="603" t="s">
        <v>44</v>
      </c>
      <c r="L11" s="663" t="s">
        <v>944</v>
      </c>
      <c r="M11" s="558">
        <v>24710.799999999999</v>
      </c>
      <c r="N11" s="558"/>
      <c r="O11" s="558">
        <v>24710.799999999999</v>
      </c>
      <c r="P11" s="558"/>
      <c r="Q11" s="482" t="s">
        <v>3531</v>
      </c>
      <c r="R11" s="482" t="s">
        <v>3532</v>
      </c>
    </row>
    <row r="12" spans="1:18" s="179" customFormat="1" ht="25.5">
      <c r="A12" s="663"/>
      <c r="B12" s="482"/>
      <c r="C12" s="663"/>
      <c r="D12" s="482"/>
      <c r="E12" s="482"/>
      <c r="F12" s="482"/>
      <c r="G12" s="482"/>
      <c r="H12" s="144" t="s">
        <v>1787</v>
      </c>
      <c r="I12" s="144">
        <v>4</v>
      </c>
      <c r="J12" s="482"/>
      <c r="K12" s="603"/>
      <c r="L12" s="663"/>
      <c r="M12" s="558"/>
      <c r="N12" s="558"/>
      <c r="O12" s="558"/>
      <c r="P12" s="558"/>
      <c r="Q12" s="482"/>
      <c r="R12" s="482"/>
    </row>
    <row r="13" spans="1:18" s="179" customFormat="1" ht="127.5">
      <c r="A13" s="663"/>
      <c r="B13" s="482"/>
      <c r="C13" s="663"/>
      <c r="D13" s="482"/>
      <c r="E13" s="482"/>
      <c r="F13" s="482"/>
      <c r="G13" s="482"/>
      <c r="H13" s="144" t="s">
        <v>1795</v>
      </c>
      <c r="I13" s="144">
        <v>1</v>
      </c>
      <c r="J13" s="482"/>
      <c r="K13" s="603"/>
      <c r="L13" s="663"/>
      <c r="M13" s="558"/>
      <c r="N13" s="558"/>
      <c r="O13" s="558"/>
      <c r="P13" s="558"/>
      <c r="Q13" s="482"/>
      <c r="R13" s="482"/>
    </row>
    <row r="14" spans="1:18" s="179" customFormat="1" ht="25.5">
      <c r="A14" s="663"/>
      <c r="B14" s="482"/>
      <c r="C14" s="663"/>
      <c r="D14" s="482"/>
      <c r="E14" s="482"/>
      <c r="F14" s="482"/>
      <c r="G14" s="482"/>
      <c r="H14" s="144" t="s">
        <v>3533</v>
      </c>
      <c r="I14" s="144">
        <v>80</v>
      </c>
      <c r="J14" s="482"/>
      <c r="K14" s="603"/>
      <c r="L14" s="663"/>
      <c r="M14" s="558"/>
      <c r="N14" s="558"/>
      <c r="O14" s="558"/>
      <c r="P14" s="558"/>
      <c r="Q14" s="482"/>
      <c r="R14" s="482"/>
    </row>
    <row r="15" spans="1:18" s="179" customFormat="1" ht="38.25">
      <c r="A15" s="663"/>
      <c r="B15" s="482"/>
      <c r="C15" s="663"/>
      <c r="D15" s="482"/>
      <c r="E15" s="482"/>
      <c r="F15" s="482"/>
      <c r="G15" s="482"/>
      <c r="H15" s="144" t="s">
        <v>3534</v>
      </c>
      <c r="I15" s="144">
        <v>10000</v>
      </c>
      <c r="J15" s="482"/>
      <c r="K15" s="603"/>
      <c r="L15" s="663"/>
      <c r="M15" s="558"/>
      <c r="N15" s="558"/>
      <c r="O15" s="558"/>
      <c r="P15" s="558"/>
      <c r="Q15" s="482"/>
      <c r="R15" s="482"/>
    </row>
    <row r="16" spans="1:18" s="179" customFormat="1" ht="51" customHeight="1">
      <c r="A16" s="663">
        <v>5</v>
      </c>
      <c r="B16" s="663" t="s">
        <v>507</v>
      </c>
      <c r="C16" s="663" t="s">
        <v>791</v>
      </c>
      <c r="D16" s="482">
        <v>6</v>
      </c>
      <c r="E16" s="482" t="s">
        <v>3535</v>
      </c>
      <c r="F16" s="482" t="s">
        <v>3536</v>
      </c>
      <c r="G16" s="482" t="s">
        <v>3537</v>
      </c>
      <c r="H16" s="144" t="s">
        <v>3533</v>
      </c>
      <c r="I16" s="144">
        <v>40</v>
      </c>
      <c r="J16" s="482" t="s">
        <v>3538</v>
      </c>
      <c r="K16" s="482" t="s">
        <v>44</v>
      </c>
      <c r="L16" s="663" t="s">
        <v>944</v>
      </c>
      <c r="M16" s="558">
        <v>24000</v>
      </c>
      <c r="N16" s="558"/>
      <c r="O16" s="558">
        <v>24000</v>
      </c>
      <c r="P16" s="558"/>
      <c r="Q16" s="482" t="s">
        <v>3539</v>
      </c>
      <c r="R16" s="482" t="s">
        <v>3540</v>
      </c>
    </row>
    <row r="17" spans="1:18" s="179" customFormat="1" ht="25.5">
      <c r="A17" s="663"/>
      <c r="B17" s="663"/>
      <c r="C17" s="663"/>
      <c r="D17" s="482"/>
      <c r="E17" s="482"/>
      <c r="F17" s="482"/>
      <c r="G17" s="482"/>
      <c r="H17" s="144" t="s">
        <v>1787</v>
      </c>
      <c r="I17" s="144">
        <v>2</v>
      </c>
      <c r="J17" s="482"/>
      <c r="K17" s="482"/>
      <c r="L17" s="663"/>
      <c r="M17" s="558"/>
      <c r="N17" s="558"/>
      <c r="O17" s="558"/>
      <c r="P17" s="558"/>
      <c r="Q17" s="482"/>
      <c r="R17" s="482"/>
    </row>
    <row r="18" spans="1:18" s="179" customFormat="1" ht="12.75" customHeight="1">
      <c r="A18" s="663">
        <v>6</v>
      </c>
      <c r="B18" s="482" t="s">
        <v>1250</v>
      </c>
      <c r="C18" s="482">
        <v>5</v>
      </c>
      <c r="D18" s="482">
        <v>13</v>
      </c>
      <c r="E18" s="482" t="s">
        <v>3541</v>
      </c>
      <c r="F18" s="482" t="s">
        <v>3542</v>
      </c>
      <c r="G18" s="482" t="s">
        <v>1362</v>
      </c>
      <c r="H18" s="144" t="s">
        <v>3543</v>
      </c>
      <c r="I18" s="144">
        <v>1</v>
      </c>
      <c r="J18" s="482" t="s">
        <v>3544</v>
      </c>
      <c r="K18" s="482" t="s">
        <v>40</v>
      </c>
      <c r="L18" s="663" t="s">
        <v>944</v>
      </c>
      <c r="M18" s="558">
        <v>9500</v>
      </c>
      <c r="N18" s="558"/>
      <c r="O18" s="558">
        <v>9500</v>
      </c>
      <c r="P18" s="558"/>
      <c r="Q18" s="482" t="s">
        <v>3545</v>
      </c>
      <c r="R18" s="482" t="s">
        <v>3546</v>
      </c>
    </row>
    <row r="19" spans="1:18" s="179" customFormat="1" ht="25.5">
      <c r="A19" s="663"/>
      <c r="B19" s="482"/>
      <c r="C19" s="482"/>
      <c r="D19" s="482"/>
      <c r="E19" s="482"/>
      <c r="F19" s="482"/>
      <c r="G19" s="482"/>
      <c r="H19" s="144" t="s">
        <v>3547</v>
      </c>
      <c r="I19" s="144">
        <v>200</v>
      </c>
      <c r="J19" s="482"/>
      <c r="K19" s="482"/>
      <c r="L19" s="663"/>
      <c r="M19" s="558"/>
      <c r="N19" s="558"/>
      <c r="O19" s="558"/>
      <c r="P19" s="558"/>
      <c r="Q19" s="482"/>
      <c r="R19" s="482"/>
    </row>
    <row r="20" spans="1:18" s="179" customFormat="1" ht="25.5" customHeight="1">
      <c r="A20" s="663">
        <v>7</v>
      </c>
      <c r="B20" s="482" t="s">
        <v>3548</v>
      </c>
      <c r="C20" s="663" t="s">
        <v>36</v>
      </c>
      <c r="D20" s="482">
        <v>10</v>
      </c>
      <c r="E20" s="482" t="s">
        <v>3549</v>
      </c>
      <c r="F20" s="482" t="s">
        <v>3550</v>
      </c>
      <c r="G20" s="482" t="s">
        <v>3551</v>
      </c>
      <c r="H20" s="144" t="s">
        <v>1791</v>
      </c>
      <c r="I20" s="144">
        <v>7</v>
      </c>
      <c r="J20" s="482" t="s">
        <v>3552</v>
      </c>
      <c r="K20" s="482" t="s">
        <v>44</v>
      </c>
      <c r="L20" s="663" t="s">
        <v>944</v>
      </c>
      <c r="M20" s="558">
        <v>23670.15</v>
      </c>
      <c r="N20" s="558"/>
      <c r="O20" s="558">
        <v>23670.15</v>
      </c>
      <c r="P20" s="558"/>
      <c r="Q20" s="482" t="s">
        <v>3553</v>
      </c>
      <c r="R20" s="482" t="s">
        <v>3554</v>
      </c>
    </row>
    <row r="21" spans="1:18" s="179" customFormat="1" ht="38.25">
      <c r="A21" s="663"/>
      <c r="B21" s="482"/>
      <c r="C21" s="663"/>
      <c r="D21" s="482"/>
      <c r="E21" s="482"/>
      <c r="F21" s="482"/>
      <c r="G21" s="482"/>
      <c r="H21" s="144" t="s">
        <v>3555</v>
      </c>
      <c r="I21" s="144">
        <v>280</v>
      </c>
      <c r="J21" s="482"/>
      <c r="K21" s="482"/>
      <c r="L21" s="663"/>
      <c r="M21" s="558"/>
      <c r="N21" s="558"/>
      <c r="O21" s="558"/>
      <c r="P21" s="558"/>
      <c r="Q21" s="482"/>
      <c r="R21" s="482"/>
    </row>
    <row r="22" spans="1:18" s="179" customFormat="1" ht="36.75" customHeight="1">
      <c r="A22" s="663">
        <v>8</v>
      </c>
      <c r="B22" s="482" t="s">
        <v>1250</v>
      </c>
      <c r="C22" s="663" t="s">
        <v>1237</v>
      </c>
      <c r="D22" s="482">
        <v>6</v>
      </c>
      <c r="E22" s="482" t="s">
        <v>3556</v>
      </c>
      <c r="F22" s="482" t="s">
        <v>3557</v>
      </c>
      <c r="G22" s="482" t="s">
        <v>3558</v>
      </c>
      <c r="H22" s="144" t="s">
        <v>1791</v>
      </c>
      <c r="I22" s="144">
        <v>7</v>
      </c>
      <c r="J22" s="482" t="s">
        <v>3559</v>
      </c>
      <c r="K22" s="482" t="s">
        <v>44</v>
      </c>
      <c r="L22" s="663" t="s">
        <v>944</v>
      </c>
      <c r="M22" s="558">
        <v>17016</v>
      </c>
      <c r="N22" s="558"/>
      <c r="O22" s="558">
        <v>17016</v>
      </c>
      <c r="P22" s="558"/>
      <c r="Q22" s="482" t="s">
        <v>3560</v>
      </c>
      <c r="R22" s="482" t="s">
        <v>3561</v>
      </c>
    </row>
    <row r="23" spans="1:18" s="179" customFormat="1" ht="50.25" customHeight="1">
      <c r="A23" s="663"/>
      <c r="B23" s="482"/>
      <c r="C23" s="663"/>
      <c r="D23" s="482"/>
      <c r="E23" s="482"/>
      <c r="F23" s="482"/>
      <c r="G23" s="482"/>
      <c r="H23" s="144" t="s">
        <v>3555</v>
      </c>
      <c r="I23" s="144">
        <v>280</v>
      </c>
      <c r="J23" s="482"/>
      <c r="K23" s="482"/>
      <c r="L23" s="663"/>
      <c r="M23" s="558"/>
      <c r="N23" s="558"/>
      <c r="O23" s="558"/>
      <c r="P23" s="558"/>
      <c r="Q23" s="482"/>
      <c r="R23" s="482"/>
    </row>
    <row r="24" spans="1:18" s="179" customFormat="1" ht="38.25" customHeight="1">
      <c r="A24" s="663">
        <v>9</v>
      </c>
      <c r="B24" s="482" t="s">
        <v>1250</v>
      </c>
      <c r="C24" s="663" t="s">
        <v>1237</v>
      </c>
      <c r="D24" s="482">
        <v>11</v>
      </c>
      <c r="E24" s="482" t="s">
        <v>3562</v>
      </c>
      <c r="F24" s="482" t="s">
        <v>3563</v>
      </c>
      <c r="G24" s="482" t="s">
        <v>3537</v>
      </c>
      <c r="H24" s="144" t="s">
        <v>1787</v>
      </c>
      <c r="I24" s="144">
        <v>5</v>
      </c>
      <c r="J24" s="482" t="s">
        <v>3564</v>
      </c>
      <c r="K24" s="482" t="s">
        <v>44</v>
      </c>
      <c r="L24" s="663" t="s">
        <v>944</v>
      </c>
      <c r="M24" s="558">
        <v>14289.96</v>
      </c>
      <c r="N24" s="558"/>
      <c r="O24" s="558">
        <v>14289.96</v>
      </c>
      <c r="P24" s="558"/>
      <c r="Q24" s="482" t="s">
        <v>3565</v>
      </c>
      <c r="R24" s="482" t="s">
        <v>3566</v>
      </c>
    </row>
    <row r="25" spans="1:18" s="179" customFormat="1" ht="25.5">
      <c r="A25" s="663"/>
      <c r="B25" s="482"/>
      <c r="C25" s="663"/>
      <c r="D25" s="482"/>
      <c r="E25" s="482"/>
      <c r="F25" s="482"/>
      <c r="G25" s="482"/>
      <c r="H25" s="144" t="s">
        <v>1792</v>
      </c>
      <c r="I25" s="144">
        <v>25</v>
      </c>
      <c r="J25" s="482"/>
      <c r="K25" s="482"/>
      <c r="L25" s="663"/>
      <c r="M25" s="558"/>
      <c r="N25" s="558"/>
      <c r="O25" s="558"/>
      <c r="P25" s="558"/>
      <c r="Q25" s="482"/>
      <c r="R25" s="482"/>
    </row>
    <row r="26" spans="1:18" s="179" customFormat="1" ht="51">
      <c r="A26" s="663">
        <v>10</v>
      </c>
      <c r="B26" s="482" t="s">
        <v>1250</v>
      </c>
      <c r="C26" s="482">
        <v>1</v>
      </c>
      <c r="D26" s="482">
        <v>6</v>
      </c>
      <c r="E26" s="482" t="s">
        <v>3567</v>
      </c>
      <c r="F26" s="482" t="s">
        <v>3568</v>
      </c>
      <c r="G26" s="482" t="s">
        <v>51</v>
      </c>
      <c r="H26" s="144" t="s">
        <v>3569</v>
      </c>
      <c r="I26" s="144">
        <v>1</v>
      </c>
      <c r="J26" s="482" t="s">
        <v>3570</v>
      </c>
      <c r="K26" s="482" t="s">
        <v>42</v>
      </c>
      <c r="L26" s="663" t="s">
        <v>944</v>
      </c>
      <c r="M26" s="558">
        <v>30364.47</v>
      </c>
      <c r="N26" s="558"/>
      <c r="O26" s="558">
        <v>30364.47</v>
      </c>
      <c r="P26" s="558"/>
      <c r="Q26" s="482" t="s">
        <v>3571</v>
      </c>
      <c r="R26" s="482" t="s">
        <v>3572</v>
      </c>
    </row>
    <row r="27" spans="1:18" s="179" customFormat="1" ht="51">
      <c r="A27" s="663"/>
      <c r="B27" s="482"/>
      <c r="C27" s="482"/>
      <c r="D27" s="482"/>
      <c r="E27" s="482"/>
      <c r="F27" s="482"/>
      <c r="G27" s="482"/>
      <c r="H27" s="144" t="s">
        <v>3573</v>
      </c>
      <c r="I27" s="144">
        <v>40</v>
      </c>
      <c r="J27" s="482"/>
      <c r="K27" s="482"/>
      <c r="L27" s="663"/>
      <c r="M27" s="558"/>
      <c r="N27" s="558"/>
      <c r="O27" s="558"/>
      <c r="P27" s="558"/>
      <c r="Q27" s="482"/>
      <c r="R27" s="482"/>
    </row>
    <row r="28" spans="1:18" s="179" customFormat="1" ht="38.25" customHeight="1">
      <c r="A28" s="663">
        <v>11</v>
      </c>
      <c r="B28" s="482" t="s">
        <v>1250</v>
      </c>
      <c r="C28" s="482">
        <v>5</v>
      </c>
      <c r="D28" s="482">
        <v>10</v>
      </c>
      <c r="E28" s="482" t="s">
        <v>3574</v>
      </c>
      <c r="F28" s="482" t="s">
        <v>3575</v>
      </c>
      <c r="G28" s="482" t="s">
        <v>1357</v>
      </c>
      <c r="H28" s="519" t="s">
        <v>1588</v>
      </c>
      <c r="I28" s="519">
        <v>1</v>
      </c>
      <c r="J28" s="482" t="s">
        <v>3576</v>
      </c>
      <c r="K28" s="482" t="s">
        <v>53</v>
      </c>
      <c r="L28" s="663" t="s">
        <v>944</v>
      </c>
      <c r="M28" s="558">
        <v>5429.78</v>
      </c>
      <c r="N28" s="558"/>
      <c r="O28" s="558">
        <v>5429.78</v>
      </c>
      <c r="P28" s="558"/>
      <c r="Q28" s="482" t="s">
        <v>3577</v>
      </c>
      <c r="R28" s="482" t="s">
        <v>3578</v>
      </c>
    </row>
    <row r="29" spans="1:18" s="179" customFormat="1" ht="25.5" customHeight="1">
      <c r="A29" s="663"/>
      <c r="B29" s="482"/>
      <c r="C29" s="482"/>
      <c r="D29" s="482"/>
      <c r="E29" s="482"/>
      <c r="F29" s="482"/>
      <c r="G29" s="482"/>
      <c r="H29" s="519"/>
      <c r="I29" s="519"/>
      <c r="J29" s="482"/>
      <c r="K29" s="482"/>
      <c r="L29" s="663"/>
      <c r="M29" s="558"/>
      <c r="N29" s="558"/>
      <c r="O29" s="558"/>
      <c r="P29" s="558"/>
      <c r="Q29" s="482"/>
      <c r="R29" s="482"/>
    </row>
    <row r="30" spans="1:18" s="179" customFormat="1" ht="25.5" customHeight="1">
      <c r="A30" s="663">
        <v>12</v>
      </c>
      <c r="B30" s="482" t="s">
        <v>1250</v>
      </c>
      <c r="C30" s="482" t="s">
        <v>36</v>
      </c>
      <c r="D30" s="482">
        <v>11</v>
      </c>
      <c r="E30" s="482" t="s">
        <v>3579</v>
      </c>
      <c r="F30" s="482" t="s">
        <v>3580</v>
      </c>
      <c r="G30" s="482" t="s">
        <v>3581</v>
      </c>
      <c r="H30" s="144" t="s">
        <v>1787</v>
      </c>
      <c r="I30" s="144">
        <v>1</v>
      </c>
      <c r="J30" s="482" t="s">
        <v>3582</v>
      </c>
      <c r="K30" s="482" t="s">
        <v>44</v>
      </c>
      <c r="L30" s="663" t="s">
        <v>944</v>
      </c>
      <c r="M30" s="558">
        <v>24980</v>
      </c>
      <c r="N30" s="558"/>
      <c r="O30" s="558">
        <v>24980</v>
      </c>
      <c r="P30" s="558"/>
      <c r="Q30" s="482" t="s">
        <v>3583</v>
      </c>
      <c r="R30" s="482" t="s">
        <v>3584</v>
      </c>
    </row>
    <row r="31" spans="1:18" s="179" customFormat="1" ht="25.5">
      <c r="A31" s="663"/>
      <c r="B31" s="482"/>
      <c r="C31" s="482"/>
      <c r="D31" s="482"/>
      <c r="E31" s="482"/>
      <c r="F31" s="482"/>
      <c r="G31" s="482"/>
      <c r="H31" s="144" t="s">
        <v>3585</v>
      </c>
      <c r="I31" s="144">
        <v>20</v>
      </c>
      <c r="J31" s="482"/>
      <c r="K31" s="482"/>
      <c r="L31" s="663"/>
      <c r="M31" s="558"/>
      <c r="N31" s="558"/>
      <c r="O31" s="558"/>
      <c r="P31" s="558"/>
      <c r="Q31" s="482"/>
      <c r="R31" s="482"/>
    </row>
    <row r="32" spans="1:18" s="179" customFormat="1" ht="25.5">
      <c r="A32" s="663"/>
      <c r="B32" s="482"/>
      <c r="C32" s="482"/>
      <c r="D32" s="482"/>
      <c r="E32" s="482"/>
      <c r="F32" s="482"/>
      <c r="G32" s="482"/>
      <c r="H32" s="144" t="s">
        <v>1791</v>
      </c>
      <c r="I32" s="144">
        <v>1</v>
      </c>
      <c r="J32" s="482"/>
      <c r="K32" s="482"/>
      <c r="L32" s="663"/>
      <c r="M32" s="558"/>
      <c r="N32" s="558"/>
      <c r="O32" s="558"/>
      <c r="P32" s="558"/>
      <c r="Q32" s="482"/>
      <c r="R32" s="482"/>
    </row>
    <row r="33" spans="1:18" s="179" customFormat="1" ht="38.25">
      <c r="A33" s="663"/>
      <c r="B33" s="482"/>
      <c r="C33" s="482"/>
      <c r="D33" s="482"/>
      <c r="E33" s="482"/>
      <c r="F33" s="482"/>
      <c r="G33" s="482"/>
      <c r="H33" s="144" t="s">
        <v>1793</v>
      </c>
      <c r="I33" s="144">
        <v>100</v>
      </c>
      <c r="J33" s="482"/>
      <c r="K33" s="482"/>
      <c r="L33" s="663"/>
      <c r="M33" s="558"/>
      <c r="N33" s="558"/>
      <c r="O33" s="558"/>
      <c r="P33" s="558"/>
      <c r="Q33" s="482"/>
      <c r="R33" s="482"/>
    </row>
    <row r="34" spans="1:18" s="179" customFormat="1" ht="38.25">
      <c r="A34" s="663"/>
      <c r="B34" s="482"/>
      <c r="C34" s="482"/>
      <c r="D34" s="482"/>
      <c r="E34" s="482"/>
      <c r="F34" s="482"/>
      <c r="G34" s="482"/>
      <c r="H34" s="144" t="s">
        <v>3586</v>
      </c>
      <c r="I34" s="144">
        <v>200</v>
      </c>
      <c r="J34" s="482"/>
      <c r="K34" s="482"/>
      <c r="L34" s="663"/>
      <c r="M34" s="558"/>
      <c r="N34" s="558"/>
      <c r="O34" s="558"/>
      <c r="P34" s="558"/>
      <c r="Q34" s="482"/>
      <c r="R34" s="482"/>
    </row>
    <row r="35" spans="1:18" s="179" customFormat="1" ht="102" customHeight="1">
      <c r="A35" s="663">
        <v>13</v>
      </c>
      <c r="B35" s="482" t="s">
        <v>1250</v>
      </c>
      <c r="C35" s="663" t="s">
        <v>2727</v>
      </c>
      <c r="D35" s="482">
        <v>13</v>
      </c>
      <c r="E35" s="482" t="s">
        <v>3587</v>
      </c>
      <c r="F35" s="482" t="s">
        <v>3588</v>
      </c>
      <c r="G35" s="482" t="s">
        <v>2341</v>
      </c>
      <c r="H35" s="144" t="s">
        <v>3589</v>
      </c>
      <c r="I35" s="144">
        <v>1</v>
      </c>
      <c r="J35" s="482" t="s">
        <v>3590</v>
      </c>
      <c r="K35" s="482" t="s">
        <v>35</v>
      </c>
      <c r="L35" s="663" t="s">
        <v>944</v>
      </c>
      <c r="M35" s="558">
        <v>9400</v>
      </c>
      <c r="N35" s="558"/>
      <c r="O35" s="558">
        <v>9400</v>
      </c>
      <c r="P35" s="558"/>
      <c r="Q35" s="482" t="s">
        <v>3531</v>
      </c>
      <c r="R35" s="482" t="s">
        <v>3591</v>
      </c>
    </row>
    <row r="36" spans="1:18" s="179" customFormat="1" ht="12.75" customHeight="1">
      <c r="A36" s="663"/>
      <c r="B36" s="482"/>
      <c r="C36" s="663"/>
      <c r="D36" s="482"/>
      <c r="E36" s="482"/>
      <c r="F36" s="482"/>
      <c r="G36" s="482"/>
      <c r="H36" s="144" t="s">
        <v>180</v>
      </c>
      <c r="I36" s="144">
        <v>1</v>
      </c>
      <c r="J36" s="482"/>
      <c r="K36" s="482"/>
      <c r="L36" s="663"/>
      <c r="M36" s="558"/>
      <c r="N36" s="558"/>
      <c r="O36" s="558"/>
      <c r="P36" s="558"/>
      <c r="Q36" s="482"/>
      <c r="R36" s="482"/>
    </row>
    <row r="37" spans="1:18" s="179" customFormat="1" ht="38.25">
      <c r="A37" s="663"/>
      <c r="B37" s="482"/>
      <c r="C37" s="663"/>
      <c r="D37" s="482"/>
      <c r="E37" s="482"/>
      <c r="F37" s="482"/>
      <c r="G37" s="482"/>
      <c r="H37" s="144" t="s">
        <v>1793</v>
      </c>
      <c r="I37" s="144">
        <v>100</v>
      </c>
      <c r="J37" s="482"/>
      <c r="K37" s="482"/>
      <c r="L37" s="663"/>
      <c r="M37" s="558"/>
      <c r="N37" s="558"/>
      <c r="O37" s="558"/>
      <c r="P37" s="558"/>
      <c r="Q37" s="482"/>
      <c r="R37" s="482"/>
    </row>
    <row r="38" spans="1:18" s="179" customFormat="1" ht="25.5">
      <c r="A38" s="663"/>
      <c r="B38" s="482"/>
      <c r="C38" s="663"/>
      <c r="D38" s="482"/>
      <c r="E38" s="482"/>
      <c r="F38" s="482"/>
      <c r="G38" s="482"/>
      <c r="H38" s="144" t="s">
        <v>3547</v>
      </c>
      <c r="I38" s="144">
        <v>50</v>
      </c>
      <c r="J38" s="482"/>
      <c r="K38" s="482"/>
      <c r="L38" s="663"/>
      <c r="M38" s="558"/>
      <c r="N38" s="558"/>
      <c r="O38" s="558"/>
      <c r="P38" s="558"/>
      <c r="Q38" s="482"/>
      <c r="R38" s="482"/>
    </row>
    <row r="39" spans="1:18" s="179" customFormat="1" ht="89.25">
      <c r="A39" s="362">
        <v>14</v>
      </c>
      <c r="B39" s="204" t="s">
        <v>3592</v>
      </c>
      <c r="C39" s="362" t="s">
        <v>489</v>
      </c>
      <c r="D39" s="204">
        <v>10</v>
      </c>
      <c r="E39" s="204" t="s">
        <v>3593</v>
      </c>
      <c r="F39" s="204" t="s">
        <v>3594</v>
      </c>
      <c r="G39" s="204" t="s">
        <v>492</v>
      </c>
      <c r="H39" s="144" t="s">
        <v>1588</v>
      </c>
      <c r="I39" s="144">
        <v>1</v>
      </c>
      <c r="J39" s="204" t="s">
        <v>3595</v>
      </c>
      <c r="K39" s="204" t="s">
        <v>50</v>
      </c>
      <c r="L39" s="362" t="s">
        <v>944</v>
      </c>
      <c r="M39" s="206">
        <v>37192.660000000003</v>
      </c>
      <c r="N39" s="206"/>
      <c r="O39" s="206">
        <v>37192.660000000003</v>
      </c>
      <c r="P39" s="206"/>
      <c r="Q39" s="204" t="s">
        <v>3531</v>
      </c>
      <c r="R39" s="204" t="s">
        <v>3591</v>
      </c>
    </row>
    <row r="40" spans="1:18" s="179" customFormat="1" ht="38.25" customHeight="1">
      <c r="A40" s="663">
        <v>15</v>
      </c>
      <c r="B40" s="482" t="s">
        <v>1312</v>
      </c>
      <c r="C40" s="482" t="s">
        <v>1237</v>
      </c>
      <c r="D40" s="482">
        <v>6</v>
      </c>
      <c r="E40" s="482" t="s">
        <v>3596</v>
      </c>
      <c r="F40" s="482" t="s">
        <v>3597</v>
      </c>
      <c r="G40" s="482" t="s">
        <v>115</v>
      </c>
      <c r="H40" s="144" t="s">
        <v>1791</v>
      </c>
      <c r="I40" s="144">
        <v>1</v>
      </c>
      <c r="J40" s="482" t="s">
        <v>3598</v>
      </c>
      <c r="K40" s="482" t="s">
        <v>44</v>
      </c>
      <c r="L40" s="663" t="s">
        <v>944</v>
      </c>
      <c r="M40" s="558">
        <v>23070</v>
      </c>
      <c r="N40" s="558"/>
      <c r="O40" s="558">
        <v>23070</v>
      </c>
      <c r="P40" s="558"/>
      <c r="Q40" s="482" t="s">
        <v>3599</v>
      </c>
      <c r="R40" s="482" t="s">
        <v>3600</v>
      </c>
    </row>
    <row r="41" spans="1:18" s="179" customFormat="1" ht="38.25">
      <c r="A41" s="663"/>
      <c r="B41" s="482"/>
      <c r="C41" s="482"/>
      <c r="D41" s="482"/>
      <c r="E41" s="482"/>
      <c r="F41" s="482"/>
      <c r="G41" s="482"/>
      <c r="H41" s="144" t="s">
        <v>1793</v>
      </c>
      <c r="I41" s="144">
        <v>140</v>
      </c>
      <c r="J41" s="482"/>
      <c r="K41" s="482"/>
      <c r="L41" s="663"/>
      <c r="M41" s="558"/>
      <c r="N41" s="558"/>
      <c r="O41" s="558"/>
      <c r="P41" s="558"/>
      <c r="Q41" s="482"/>
      <c r="R41" s="482"/>
    </row>
    <row r="42" spans="1:18" s="179" customFormat="1" ht="25.5">
      <c r="A42" s="663"/>
      <c r="B42" s="482"/>
      <c r="C42" s="482"/>
      <c r="D42" s="482"/>
      <c r="E42" s="482"/>
      <c r="F42" s="482"/>
      <c r="G42" s="482"/>
      <c r="H42" s="144" t="s">
        <v>1787</v>
      </c>
      <c r="I42" s="144">
        <v>1</v>
      </c>
      <c r="J42" s="482"/>
      <c r="K42" s="482"/>
      <c r="L42" s="663"/>
      <c r="M42" s="558"/>
      <c r="N42" s="558"/>
      <c r="O42" s="558"/>
      <c r="P42" s="558"/>
      <c r="Q42" s="482"/>
      <c r="R42" s="482"/>
    </row>
    <row r="43" spans="1:18" s="179" customFormat="1" ht="25.5">
      <c r="A43" s="663"/>
      <c r="B43" s="482"/>
      <c r="C43" s="482"/>
      <c r="D43" s="482"/>
      <c r="E43" s="482"/>
      <c r="F43" s="482"/>
      <c r="G43" s="482"/>
      <c r="H43" s="144" t="s">
        <v>1792</v>
      </c>
      <c r="I43" s="144">
        <v>60</v>
      </c>
      <c r="J43" s="482"/>
      <c r="K43" s="482"/>
      <c r="L43" s="663"/>
      <c r="M43" s="558"/>
      <c r="N43" s="558"/>
      <c r="O43" s="558"/>
      <c r="P43" s="558"/>
      <c r="Q43" s="482"/>
      <c r="R43" s="482"/>
    </row>
    <row r="44" spans="1:18" s="179" customFormat="1" ht="38.25" customHeight="1">
      <c r="A44" s="663">
        <v>16</v>
      </c>
      <c r="B44" s="482" t="s">
        <v>1250</v>
      </c>
      <c r="C44" s="663" t="s">
        <v>1266</v>
      </c>
      <c r="D44" s="482">
        <v>10</v>
      </c>
      <c r="E44" s="482" t="s">
        <v>3601</v>
      </c>
      <c r="F44" s="482" t="s">
        <v>3602</v>
      </c>
      <c r="G44" s="482" t="s">
        <v>2529</v>
      </c>
      <c r="H44" s="144" t="s">
        <v>1588</v>
      </c>
      <c r="I44" s="144">
        <v>1</v>
      </c>
      <c r="J44" s="482" t="s">
        <v>3603</v>
      </c>
      <c r="K44" s="482" t="s">
        <v>40</v>
      </c>
      <c r="L44" s="663" t="s">
        <v>944</v>
      </c>
      <c r="M44" s="558">
        <v>21400.85</v>
      </c>
      <c r="N44" s="558"/>
      <c r="O44" s="558">
        <v>21400.85</v>
      </c>
      <c r="P44" s="558"/>
      <c r="Q44" s="482" t="s">
        <v>3604</v>
      </c>
      <c r="R44" s="482" t="s">
        <v>3605</v>
      </c>
    </row>
    <row r="45" spans="1:18" s="179" customFormat="1" ht="127.5">
      <c r="A45" s="663"/>
      <c r="B45" s="482"/>
      <c r="C45" s="663"/>
      <c r="D45" s="482"/>
      <c r="E45" s="482"/>
      <c r="F45" s="482"/>
      <c r="G45" s="482"/>
      <c r="H45" s="144" t="s">
        <v>3606</v>
      </c>
      <c r="I45" s="144">
        <v>1</v>
      </c>
      <c r="J45" s="482"/>
      <c r="K45" s="482"/>
      <c r="L45" s="663"/>
      <c r="M45" s="558"/>
      <c r="N45" s="558"/>
      <c r="O45" s="558"/>
      <c r="P45" s="558"/>
      <c r="Q45" s="482"/>
      <c r="R45" s="482"/>
    </row>
    <row r="46" spans="1:18" s="179" customFormat="1" ht="76.5" customHeight="1">
      <c r="A46" s="663">
        <v>17</v>
      </c>
      <c r="B46" s="482" t="s">
        <v>1262</v>
      </c>
      <c r="C46" s="663" t="s">
        <v>39</v>
      </c>
      <c r="D46" s="482">
        <v>12</v>
      </c>
      <c r="E46" s="482" t="s">
        <v>3607</v>
      </c>
      <c r="F46" s="482" t="s">
        <v>3608</v>
      </c>
      <c r="G46" s="482" t="s">
        <v>3609</v>
      </c>
      <c r="H46" s="144" t="s">
        <v>1791</v>
      </c>
      <c r="I46" s="144">
        <v>1</v>
      </c>
      <c r="J46" s="482" t="s">
        <v>3610</v>
      </c>
      <c r="K46" s="482" t="s">
        <v>46</v>
      </c>
      <c r="L46" s="663" t="s">
        <v>944</v>
      </c>
      <c r="M46" s="558">
        <v>25000</v>
      </c>
      <c r="N46" s="558"/>
      <c r="O46" s="558">
        <v>25000</v>
      </c>
      <c r="P46" s="558"/>
      <c r="Q46" s="482" t="s">
        <v>3611</v>
      </c>
      <c r="R46" s="482" t="s">
        <v>3612</v>
      </c>
    </row>
    <row r="47" spans="1:18" s="179" customFormat="1" ht="38.25">
      <c r="A47" s="663"/>
      <c r="B47" s="482"/>
      <c r="C47" s="663"/>
      <c r="D47" s="482"/>
      <c r="E47" s="482"/>
      <c r="F47" s="482"/>
      <c r="G47" s="482"/>
      <c r="H47" s="144" t="s">
        <v>1793</v>
      </c>
      <c r="I47" s="144">
        <v>120</v>
      </c>
      <c r="J47" s="482"/>
      <c r="K47" s="482"/>
      <c r="L47" s="663"/>
      <c r="M47" s="558"/>
      <c r="N47" s="558"/>
      <c r="O47" s="558"/>
      <c r="P47" s="558"/>
      <c r="Q47" s="482"/>
      <c r="R47" s="482"/>
    </row>
    <row r="48" spans="1:18" s="179" customFormat="1" ht="12.75" customHeight="1">
      <c r="A48" s="663"/>
      <c r="B48" s="482"/>
      <c r="C48" s="663"/>
      <c r="D48" s="482"/>
      <c r="E48" s="482"/>
      <c r="F48" s="482"/>
      <c r="G48" s="482"/>
      <c r="H48" s="144" t="s">
        <v>3543</v>
      </c>
      <c r="I48" s="144">
        <v>1</v>
      </c>
      <c r="J48" s="482"/>
      <c r="K48" s="482"/>
      <c r="L48" s="663"/>
      <c r="M48" s="558"/>
      <c r="N48" s="558"/>
      <c r="O48" s="558"/>
      <c r="P48" s="558"/>
      <c r="Q48" s="482"/>
      <c r="R48" s="482"/>
    </row>
    <row r="49" spans="1:18" s="179" customFormat="1" ht="38.25">
      <c r="A49" s="663"/>
      <c r="B49" s="482"/>
      <c r="C49" s="663"/>
      <c r="D49" s="482"/>
      <c r="E49" s="482"/>
      <c r="F49" s="482"/>
      <c r="G49" s="482"/>
      <c r="H49" s="144" t="s">
        <v>1588</v>
      </c>
      <c r="I49" s="144">
        <v>1</v>
      </c>
      <c r="J49" s="482"/>
      <c r="K49" s="482"/>
      <c r="L49" s="663"/>
      <c r="M49" s="558"/>
      <c r="N49" s="558"/>
      <c r="O49" s="558"/>
      <c r="P49" s="558"/>
      <c r="Q49" s="482"/>
      <c r="R49" s="482"/>
    </row>
    <row r="50" spans="1:18" s="179" customFormat="1" ht="36.75" customHeight="1">
      <c r="A50" s="663">
        <v>18</v>
      </c>
      <c r="B50" s="482" t="s">
        <v>3613</v>
      </c>
      <c r="C50" s="663" t="s">
        <v>52</v>
      </c>
      <c r="D50" s="482">
        <v>6</v>
      </c>
      <c r="E50" s="482" t="s">
        <v>3614</v>
      </c>
      <c r="F50" s="482" t="s">
        <v>3615</v>
      </c>
      <c r="G50" s="482" t="s">
        <v>1448</v>
      </c>
      <c r="H50" s="144" t="s">
        <v>3585</v>
      </c>
      <c r="I50" s="144">
        <v>90</v>
      </c>
      <c r="J50" s="482" t="s">
        <v>3616</v>
      </c>
      <c r="K50" s="482" t="s">
        <v>44</v>
      </c>
      <c r="L50" s="663" t="s">
        <v>944</v>
      </c>
      <c r="M50" s="558">
        <v>24998.91</v>
      </c>
      <c r="N50" s="558"/>
      <c r="O50" s="558">
        <v>24998.91</v>
      </c>
      <c r="P50" s="558"/>
      <c r="Q50" s="482" t="s">
        <v>3617</v>
      </c>
      <c r="R50" s="482" t="s">
        <v>3618</v>
      </c>
    </row>
    <row r="51" spans="1:18" s="179" customFormat="1" ht="36.75" customHeight="1">
      <c r="A51" s="663"/>
      <c r="B51" s="482"/>
      <c r="C51" s="663"/>
      <c r="D51" s="482"/>
      <c r="E51" s="482"/>
      <c r="F51" s="482"/>
      <c r="G51" s="482"/>
      <c r="H51" s="144" t="s">
        <v>3619</v>
      </c>
      <c r="I51" s="144">
        <v>3</v>
      </c>
      <c r="J51" s="482"/>
      <c r="K51" s="482"/>
      <c r="L51" s="663"/>
      <c r="M51" s="558"/>
      <c r="N51" s="558"/>
      <c r="O51" s="558"/>
      <c r="P51" s="558"/>
      <c r="Q51" s="482"/>
      <c r="R51" s="482"/>
    </row>
    <row r="52" spans="1:18" s="203" customFormat="1" ht="25.5" customHeight="1">
      <c r="A52" s="482">
        <v>19</v>
      </c>
      <c r="B52" s="482" t="s">
        <v>1250</v>
      </c>
      <c r="C52" s="482" t="s">
        <v>1229</v>
      </c>
      <c r="D52" s="482">
        <v>13</v>
      </c>
      <c r="E52" s="482" t="s">
        <v>3620</v>
      </c>
      <c r="F52" s="482" t="s">
        <v>3621</v>
      </c>
      <c r="G52" s="482" t="s">
        <v>3622</v>
      </c>
      <c r="H52" s="204" t="s">
        <v>3623</v>
      </c>
      <c r="I52" s="207">
        <v>20</v>
      </c>
      <c r="J52" s="482" t="s">
        <v>3624</v>
      </c>
      <c r="K52" s="482" t="s">
        <v>46</v>
      </c>
      <c r="L52" s="494" t="s">
        <v>944</v>
      </c>
      <c r="M52" s="558">
        <v>18512.099999999999</v>
      </c>
      <c r="N52" s="558"/>
      <c r="O52" s="558">
        <v>18512.099999999999</v>
      </c>
      <c r="P52" s="558"/>
      <c r="Q52" s="482" t="s">
        <v>3625</v>
      </c>
      <c r="R52" s="482" t="s">
        <v>3626</v>
      </c>
    </row>
    <row r="53" spans="1:18" s="203" customFormat="1" ht="25.5">
      <c r="A53" s="482"/>
      <c r="B53" s="482"/>
      <c r="C53" s="482"/>
      <c r="D53" s="482"/>
      <c r="E53" s="482"/>
      <c r="F53" s="482"/>
      <c r="G53" s="482"/>
      <c r="H53" s="204" t="s">
        <v>1792</v>
      </c>
      <c r="I53" s="207">
        <f>250+20</f>
        <v>270</v>
      </c>
      <c r="J53" s="482"/>
      <c r="K53" s="482"/>
      <c r="L53" s="494"/>
      <c r="M53" s="558"/>
      <c r="N53" s="558"/>
      <c r="O53" s="558"/>
      <c r="P53" s="558"/>
      <c r="Q53" s="482"/>
      <c r="R53" s="482"/>
    </row>
    <row r="54" spans="1:18" s="203" customFormat="1" ht="23.25" customHeight="1">
      <c r="A54" s="482"/>
      <c r="B54" s="482"/>
      <c r="C54" s="482"/>
      <c r="D54" s="482"/>
      <c r="E54" s="482"/>
      <c r="F54" s="482"/>
      <c r="G54" s="482"/>
      <c r="H54" s="204" t="s">
        <v>1588</v>
      </c>
      <c r="I54" s="207">
        <v>1</v>
      </c>
      <c r="J54" s="482"/>
      <c r="K54" s="482"/>
      <c r="L54" s="494"/>
      <c r="M54" s="558"/>
      <c r="N54" s="558"/>
      <c r="O54" s="558"/>
      <c r="P54" s="558"/>
      <c r="Q54" s="482"/>
      <c r="R54" s="482"/>
    </row>
    <row r="55" spans="1:18" s="203" customFormat="1" ht="23.25" customHeight="1">
      <c r="A55" s="482"/>
      <c r="B55" s="482"/>
      <c r="C55" s="482"/>
      <c r="D55" s="482"/>
      <c r="E55" s="482"/>
      <c r="F55" s="482"/>
      <c r="G55" s="482"/>
      <c r="H55" s="204" t="s">
        <v>3627</v>
      </c>
      <c r="I55" s="207">
        <v>200</v>
      </c>
      <c r="J55" s="482"/>
      <c r="K55" s="482"/>
      <c r="L55" s="494"/>
      <c r="M55" s="558"/>
      <c r="N55" s="558"/>
      <c r="O55" s="558"/>
      <c r="P55" s="558"/>
      <c r="Q55" s="482"/>
      <c r="R55" s="482"/>
    </row>
    <row r="56" spans="1:18" s="141" customFormat="1" ht="12.75">
      <c r="A56" s="519">
        <v>20</v>
      </c>
      <c r="B56" s="519" t="s">
        <v>1250</v>
      </c>
      <c r="C56" s="519">
        <v>5</v>
      </c>
      <c r="D56" s="511">
        <v>4</v>
      </c>
      <c r="E56" s="511" t="s">
        <v>3628</v>
      </c>
      <c r="F56" s="673" t="s">
        <v>3629</v>
      </c>
      <c r="G56" s="511" t="s">
        <v>3630</v>
      </c>
      <c r="H56" s="144" t="s">
        <v>279</v>
      </c>
      <c r="I56" s="144" t="s">
        <v>3631</v>
      </c>
      <c r="J56" s="511" t="s">
        <v>3632</v>
      </c>
      <c r="K56" s="674"/>
      <c r="L56" s="511" t="s">
        <v>35</v>
      </c>
      <c r="M56" s="511"/>
      <c r="N56" s="594">
        <v>60000</v>
      </c>
      <c r="O56" s="594"/>
      <c r="P56" s="670">
        <v>60000</v>
      </c>
      <c r="Q56" s="511" t="s">
        <v>3515</v>
      </c>
      <c r="R56" s="511" t="s">
        <v>3516</v>
      </c>
    </row>
    <row r="57" spans="1:18" s="203" customFormat="1" ht="90" customHeight="1">
      <c r="A57" s="519"/>
      <c r="B57" s="519"/>
      <c r="C57" s="519"/>
      <c r="D57" s="521"/>
      <c r="E57" s="521"/>
      <c r="F57" s="673"/>
      <c r="G57" s="521"/>
      <c r="H57" s="144" t="s">
        <v>281</v>
      </c>
      <c r="I57" s="144" t="s">
        <v>3633</v>
      </c>
      <c r="J57" s="521"/>
      <c r="K57" s="675"/>
      <c r="L57" s="521"/>
      <c r="M57" s="521"/>
      <c r="N57" s="669"/>
      <c r="O57" s="669"/>
      <c r="P57" s="671"/>
      <c r="Q57" s="521"/>
      <c r="R57" s="521"/>
    </row>
    <row r="58" spans="1:18" s="203" customFormat="1" ht="94.5" customHeight="1">
      <c r="A58" s="519"/>
      <c r="B58" s="519"/>
      <c r="C58" s="519"/>
      <c r="D58" s="512"/>
      <c r="E58" s="512"/>
      <c r="F58" s="673"/>
      <c r="G58" s="512"/>
      <c r="H58" s="144" t="s">
        <v>3634</v>
      </c>
      <c r="I58" s="144" t="s">
        <v>3635</v>
      </c>
      <c r="J58" s="512"/>
      <c r="K58" s="676"/>
      <c r="L58" s="512"/>
      <c r="M58" s="512"/>
      <c r="N58" s="595"/>
      <c r="O58" s="595"/>
      <c r="P58" s="672"/>
      <c r="Q58" s="512"/>
      <c r="R58" s="512"/>
    </row>
    <row r="59" spans="1:18" s="203" customFormat="1" ht="28.5" customHeight="1">
      <c r="A59" s="519">
        <v>21</v>
      </c>
      <c r="B59" s="519" t="s">
        <v>1250</v>
      </c>
      <c r="C59" s="519">
        <v>1</v>
      </c>
      <c r="D59" s="519">
        <v>6</v>
      </c>
      <c r="E59" s="519" t="s">
        <v>3636</v>
      </c>
      <c r="F59" s="678" t="s">
        <v>3637</v>
      </c>
      <c r="G59" s="511" t="s">
        <v>3638</v>
      </c>
      <c r="H59" s="144" t="s">
        <v>350</v>
      </c>
      <c r="I59" s="144" t="s">
        <v>3639</v>
      </c>
      <c r="J59" s="511" t="s">
        <v>3640</v>
      </c>
      <c r="K59" s="674"/>
      <c r="L59" s="519" t="s">
        <v>38</v>
      </c>
      <c r="M59" s="511"/>
      <c r="N59" s="647">
        <v>40000</v>
      </c>
      <c r="O59" s="594"/>
      <c r="P59" s="677">
        <v>40000</v>
      </c>
      <c r="Q59" s="511" t="s">
        <v>3515</v>
      </c>
      <c r="R59" s="511" t="s">
        <v>3516</v>
      </c>
    </row>
    <row r="60" spans="1:18" s="203" customFormat="1" ht="29.25" customHeight="1">
      <c r="A60" s="519"/>
      <c r="B60" s="519"/>
      <c r="C60" s="519"/>
      <c r="D60" s="519"/>
      <c r="E60" s="519"/>
      <c r="F60" s="678"/>
      <c r="G60" s="521"/>
      <c r="H60" s="144" t="s">
        <v>281</v>
      </c>
      <c r="I60" s="144" t="s">
        <v>3641</v>
      </c>
      <c r="J60" s="521"/>
      <c r="K60" s="675"/>
      <c r="L60" s="519"/>
      <c r="M60" s="521"/>
      <c r="N60" s="647"/>
      <c r="O60" s="669"/>
      <c r="P60" s="677"/>
      <c r="Q60" s="521"/>
      <c r="R60" s="521"/>
    </row>
    <row r="61" spans="1:18" s="203" customFormat="1" ht="25.5">
      <c r="A61" s="519"/>
      <c r="B61" s="519"/>
      <c r="C61" s="519"/>
      <c r="D61" s="519"/>
      <c r="E61" s="519"/>
      <c r="F61" s="678"/>
      <c r="G61" s="521"/>
      <c r="H61" s="144" t="s">
        <v>3642</v>
      </c>
      <c r="I61" s="144" t="s">
        <v>3643</v>
      </c>
      <c r="J61" s="521"/>
      <c r="K61" s="675"/>
      <c r="L61" s="519"/>
      <c r="M61" s="521"/>
      <c r="N61" s="647"/>
      <c r="O61" s="669"/>
      <c r="P61" s="677"/>
      <c r="Q61" s="521"/>
      <c r="R61" s="521"/>
    </row>
    <row r="62" spans="1:18" s="203" customFormat="1" ht="25.5">
      <c r="A62" s="519"/>
      <c r="B62" s="519"/>
      <c r="C62" s="519"/>
      <c r="D62" s="519"/>
      <c r="E62" s="519"/>
      <c r="F62" s="678"/>
      <c r="G62" s="512"/>
      <c r="H62" s="144" t="s">
        <v>3644</v>
      </c>
      <c r="I62" s="144" t="s">
        <v>3643</v>
      </c>
      <c r="J62" s="512"/>
      <c r="K62" s="676"/>
      <c r="L62" s="519"/>
      <c r="M62" s="512"/>
      <c r="N62" s="647"/>
      <c r="O62" s="595"/>
      <c r="P62" s="677"/>
      <c r="Q62" s="512"/>
      <c r="R62" s="512"/>
    </row>
    <row r="63" spans="1:18" s="203" customFormat="1" ht="25.5">
      <c r="A63" s="519">
        <v>22</v>
      </c>
      <c r="B63" s="519" t="s">
        <v>1262</v>
      </c>
      <c r="C63" s="658" t="s">
        <v>3645</v>
      </c>
      <c r="D63" s="511">
        <v>10</v>
      </c>
      <c r="E63" s="519" t="s">
        <v>3646</v>
      </c>
      <c r="F63" s="519" t="s">
        <v>3647</v>
      </c>
      <c r="G63" s="519" t="s">
        <v>3648</v>
      </c>
      <c r="H63" s="364" t="s">
        <v>1535</v>
      </c>
      <c r="I63" s="364" t="s">
        <v>3649</v>
      </c>
      <c r="J63" s="144" t="s">
        <v>3650</v>
      </c>
      <c r="K63" s="674"/>
      <c r="L63" s="519" t="s">
        <v>50</v>
      </c>
      <c r="M63" s="511"/>
      <c r="N63" s="647">
        <v>110000</v>
      </c>
      <c r="O63" s="594"/>
      <c r="P63" s="677">
        <v>110000</v>
      </c>
      <c r="Q63" s="511" t="s">
        <v>3515</v>
      </c>
      <c r="R63" s="511" t="s">
        <v>3516</v>
      </c>
    </row>
    <row r="64" spans="1:18" s="203" customFormat="1" ht="25.5">
      <c r="A64" s="519"/>
      <c r="B64" s="519"/>
      <c r="C64" s="658"/>
      <c r="D64" s="521"/>
      <c r="E64" s="519"/>
      <c r="F64" s="519"/>
      <c r="G64" s="519"/>
      <c r="H64" s="364" t="s">
        <v>3651</v>
      </c>
      <c r="I64" s="364" t="s">
        <v>3652</v>
      </c>
      <c r="J64" s="511" t="s">
        <v>3653</v>
      </c>
      <c r="K64" s="675"/>
      <c r="L64" s="519"/>
      <c r="M64" s="521"/>
      <c r="N64" s="647"/>
      <c r="O64" s="669"/>
      <c r="P64" s="677"/>
      <c r="Q64" s="521"/>
      <c r="R64" s="521"/>
    </row>
    <row r="65" spans="1:18" s="203" customFormat="1">
      <c r="A65" s="519"/>
      <c r="B65" s="519"/>
      <c r="C65" s="658"/>
      <c r="D65" s="521"/>
      <c r="E65" s="519"/>
      <c r="F65" s="519"/>
      <c r="G65" s="519"/>
      <c r="H65" s="364" t="s">
        <v>3654</v>
      </c>
      <c r="I65" s="364" t="s">
        <v>3655</v>
      </c>
      <c r="J65" s="521"/>
      <c r="K65" s="675"/>
      <c r="L65" s="519"/>
      <c r="M65" s="521"/>
      <c r="N65" s="647"/>
      <c r="O65" s="669"/>
      <c r="P65" s="677"/>
      <c r="Q65" s="521"/>
      <c r="R65" s="521"/>
    </row>
    <row r="66" spans="1:18" s="203" customFormat="1" ht="267.75">
      <c r="A66" s="519"/>
      <c r="B66" s="519"/>
      <c r="C66" s="658"/>
      <c r="D66" s="521"/>
      <c r="E66" s="519"/>
      <c r="F66" s="519"/>
      <c r="G66" s="519"/>
      <c r="H66" s="364" t="s">
        <v>3656</v>
      </c>
      <c r="I66" s="364" t="s">
        <v>3657</v>
      </c>
      <c r="J66" s="521"/>
      <c r="K66" s="675"/>
      <c r="L66" s="519"/>
      <c r="M66" s="521"/>
      <c r="N66" s="647"/>
      <c r="O66" s="669"/>
      <c r="P66" s="677"/>
      <c r="Q66" s="521"/>
      <c r="R66" s="521"/>
    </row>
    <row r="67" spans="1:18" s="203" customFormat="1" ht="25.5">
      <c r="A67" s="519"/>
      <c r="B67" s="519"/>
      <c r="C67" s="658"/>
      <c r="D67" s="512"/>
      <c r="E67" s="519"/>
      <c r="F67" s="519"/>
      <c r="G67" s="519"/>
      <c r="H67" s="364" t="s">
        <v>3658</v>
      </c>
      <c r="I67" s="364" t="s">
        <v>3659</v>
      </c>
      <c r="J67" s="512"/>
      <c r="K67" s="676"/>
      <c r="L67" s="519"/>
      <c r="M67" s="512"/>
      <c r="N67" s="647"/>
      <c r="O67" s="595"/>
      <c r="P67" s="677"/>
      <c r="Q67" s="512"/>
      <c r="R67" s="512"/>
    </row>
    <row r="68" spans="1:18" s="203" customFormat="1" ht="72.75" customHeight="1">
      <c r="A68" s="519">
        <v>23</v>
      </c>
      <c r="B68" s="519" t="s">
        <v>1250</v>
      </c>
      <c r="C68" s="519">
        <v>5</v>
      </c>
      <c r="D68" s="511">
        <v>11</v>
      </c>
      <c r="E68" s="511" t="s">
        <v>3660</v>
      </c>
      <c r="F68" s="674" t="s">
        <v>5797</v>
      </c>
      <c r="G68" s="519" t="s">
        <v>396</v>
      </c>
      <c r="H68" s="144" t="s">
        <v>279</v>
      </c>
      <c r="I68" s="144" t="s">
        <v>3661</v>
      </c>
      <c r="J68" s="511" t="s">
        <v>3662</v>
      </c>
      <c r="K68" s="674"/>
      <c r="L68" s="519" t="s">
        <v>35</v>
      </c>
      <c r="M68" s="511"/>
      <c r="N68" s="647">
        <v>100000</v>
      </c>
      <c r="O68" s="594"/>
      <c r="P68" s="677">
        <v>100000</v>
      </c>
      <c r="Q68" s="511" t="s">
        <v>3515</v>
      </c>
      <c r="R68" s="511" t="s">
        <v>3516</v>
      </c>
    </row>
    <row r="69" spans="1:18" s="203" customFormat="1" ht="84.75" customHeight="1">
      <c r="A69" s="519"/>
      <c r="B69" s="519"/>
      <c r="C69" s="519"/>
      <c r="D69" s="512"/>
      <c r="E69" s="512"/>
      <c r="F69" s="676"/>
      <c r="G69" s="519"/>
      <c r="H69" s="144" t="s">
        <v>281</v>
      </c>
      <c r="I69" s="144" t="s">
        <v>5093</v>
      </c>
      <c r="J69" s="512"/>
      <c r="K69" s="676"/>
      <c r="L69" s="519"/>
      <c r="M69" s="512"/>
      <c r="N69" s="647"/>
      <c r="O69" s="595"/>
      <c r="P69" s="677"/>
      <c r="Q69" s="512"/>
      <c r="R69" s="512"/>
    </row>
    <row r="70" spans="1:18" s="203" customFormat="1" ht="178.5" customHeight="1">
      <c r="A70" s="519">
        <v>24</v>
      </c>
      <c r="B70" s="679" t="s">
        <v>1250</v>
      </c>
      <c r="C70" s="519">
        <v>1</v>
      </c>
      <c r="D70" s="511">
        <v>13</v>
      </c>
      <c r="E70" s="511" t="s">
        <v>3663</v>
      </c>
      <c r="F70" s="519" t="s">
        <v>3755</v>
      </c>
      <c r="G70" s="519" t="s">
        <v>48</v>
      </c>
      <c r="H70" s="511" t="s">
        <v>3664</v>
      </c>
      <c r="I70" s="511" t="s">
        <v>3665</v>
      </c>
      <c r="J70" s="144" t="s">
        <v>3666</v>
      </c>
      <c r="K70" s="511"/>
      <c r="L70" s="511" t="s">
        <v>35</v>
      </c>
      <c r="M70" s="511"/>
      <c r="N70" s="594">
        <v>120524</v>
      </c>
      <c r="O70" s="594"/>
      <c r="P70" s="670">
        <v>120524</v>
      </c>
      <c r="Q70" s="511" t="s">
        <v>3515</v>
      </c>
      <c r="R70" s="511" t="s">
        <v>3516</v>
      </c>
    </row>
    <row r="71" spans="1:18" s="203" customFormat="1" ht="178.5" customHeight="1">
      <c r="A71" s="519"/>
      <c r="B71" s="680"/>
      <c r="C71" s="519"/>
      <c r="D71" s="512"/>
      <c r="E71" s="512"/>
      <c r="F71" s="519"/>
      <c r="G71" s="519"/>
      <c r="H71" s="512"/>
      <c r="I71" s="512"/>
      <c r="J71" s="144" t="s">
        <v>3667</v>
      </c>
      <c r="K71" s="512"/>
      <c r="L71" s="512"/>
      <c r="M71" s="512"/>
      <c r="N71" s="595"/>
      <c r="O71" s="595"/>
      <c r="P71" s="672"/>
      <c r="Q71" s="512"/>
      <c r="R71" s="512"/>
    </row>
    <row r="72" spans="1:18" s="203" customFormat="1" ht="62.25" customHeight="1">
      <c r="A72" s="519">
        <v>25</v>
      </c>
      <c r="B72" s="511">
        <v>6</v>
      </c>
      <c r="C72" s="511">
        <v>5</v>
      </c>
      <c r="D72" s="511">
        <v>4</v>
      </c>
      <c r="E72" s="681" t="s">
        <v>3668</v>
      </c>
      <c r="F72" s="674" t="s">
        <v>3669</v>
      </c>
      <c r="G72" s="511" t="s">
        <v>51</v>
      </c>
      <c r="H72" s="281" t="s">
        <v>281</v>
      </c>
      <c r="I72" s="144">
        <v>40</v>
      </c>
      <c r="J72" s="511" t="s">
        <v>3670</v>
      </c>
      <c r="K72" s="511" t="s">
        <v>2368</v>
      </c>
      <c r="L72" s="511" t="s">
        <v>42</v>
      </c>
      <c r="M72" s="511" t="s">
        <v>2368</v>
      </c>
      <c r="N72" s="594">
        <v>38279.199999999997</v>
      </c>
      <c r="O72" s="511"/>
      <c r="P72" s="594">
        <v>38279.199999999997</v>
      </c>
      <c r="Q72" s="511" t="s">
        <v>3671</v>
      </c>
      <c r="R72" s="511" t="s">
        <v>3672</v>
      </c>
    </row>
    <row r="73" spans="1:18" s="203" customFormat="1" ht="57" customHeight="1">
      <c r="A73" s="519"/>
      <c r="B73" s="521"/>
      <c r="C73" s="521"/>
      <c r="D73" s="521"/>
      <c r="E73" s="682"/>
      <c r="F73" s="675"/>
      <c r="G73" s="521"/>
      <c r="H73" s="281" t="s">
        <v>351</v>
      </c>
      <c r="I73" s="144">
        <v>1</v>
      </c>
      <c r="J73" s="521"/>
      <c r="K73" s="521"/>
      <c r="L73" s="521"/>
      <c r="M73" s="521"/>
      <c r="N73" s="669"/>
      <c r="O73" s="521"/>
      <c r="P73" s="669"/>
      <c r="Q73" s="521"/>
      <c r="R73" s="521"/>
    </row>
    <row r="74" spans="1:18" s="203" customFormat="1" ht="47.25" customHeight="1">
      <c r="A74" s="519"/>
      <c r="B74" s="521"/>
      <c r="C74" s="521"/>
      <c r="D74" s="521"/>
      <c r="E74" s="682"/>
      <c r="F74" s="675"/>
      <c r="G74" s="512"/>
      <c r="H74" s="281" t="s">
        <v>3634</v>
      </c>
      <c r="I74" s="144">
        <v>40</v>
      </c>
      <c r="J74" s="521"/>
      <c r="K74" s="521"/>
      <c r="L74" s="521"/>
      <c r="M74" s="521"/>
      <c r="N74" s="669"/>
      <c r="O74" s="521"/>
      <c r="P74" s="669"/>
      <c r="Q74" s="521"/>
      <c r="R74" s="521"/>
    </row>
    <row r="75" spans="1:18" s="203" customFormat="1" ht="43.5" customHeight="1">
      <c r="A75" s="519"/>
      <c r="B75" s="521"/>
      <c r="C75" s="521"/>
      <c r="D75" s="521"/>
      <c r="E75" s="682"/>
      <c r="F75" s="675"/>
      <c r="G75" s="511" t="s">
        <v>396</v>
      </c>
      <c r="H75" s="281" t="s">
        <v>1102</v>
      </c>
      <c r="I75" s="144">
        <v>3</v>
      </c>
      <c r="J75" s="521"/>
      <c r="K75" s="521"/>
      <c r="L75" s="521"/>
      <c r="M75" s="521"/>
      <c r="N75" s="669"/>
      <c r="O75" s="521"/>
      <c r="P75" s="669"/>
      <c r="Q75" s="521"/>
      <c r="R75" s="521"/>
    </row>
    <row r="76" spans="1:18" s="203" customFormat="1" ht="45" customHeight="1">
      <c r="A76" s="519"/>
      <c r="B76" s="521"/>
      <c r="C76" s="521"/>
      <c r="D76" s="521"/>
      <c r="E76" s="682"/>
      <c r="F76" s="675"/>
      <c r="G76" s="521"/>
      <c r="H76" s="281" t="s">
        <v>3634</v>
      </c>
      <c r="I76" s="144">
        <v>60</v>
      </c>
      <c r="J76" s="521"/>
      <c r="K76" s="521"/>
      <c r="L76" s="521"/>
      <c r="M76" s="521"/>
      <c r="N76" s="669"/>
      <c r="O76" s="521"/>
      <c r="P76" s="669"/>
      <c r="Q76" s="521"/>
      <c r="R76" s="521"/>
    </row>
    <row r="77" spans="1:18" s="203" customFormat="1" ht="50.25" customHeight="1">
      <c r="A77" s="519"/>
      <c r="B77" s="512"/>
      <c r="C77" s="512"/>
      <c r="D77" s="512"/>
      <c r="E77" s="683"/>
      <c r="F77" s="676"/>
      <c r="G77" s="512"/>
      <c r="H77" s="281" t="s">
        <v>281</v>
      </c>
      <c r="I77" s="144">
        <v>60</v>
      </c>
      <c r="J77" s="512"/>
      <c r="K77" s="512"/>
      <c r="L77" s="512"/>
      <c r="M77" s="512"/>
      <c r="N77" s="595"/>
      <c r="O77" s="512"/>
      <c r="P77" s="595"/>
      <c r="Q77" s="512"/>
      <c r="R77" s="512"/>
    </row>
    <row r="78" spans="1:18" s="203" customFormat="1" ht="114" customHeight="1">
      <c r="A78" s="519">
        <v>26</v>
      </c>
      <c r="B78" s="519">
        <v>1</v>
      </c>
      <c r="C78" s="519">
        <v>1</v>
      </c>
      <c r="D78" s="519">
        <v>6</v>
      </c>
      <c r="E78" s="519" t="s">
        <v>3673</v>
      </c>
      <c r="F78" s="511" t="s">
        <v>3674</v>
      </c>
      <c r="G78" s="519" t="s">
        <v>1609</v>
      </c>
      <c r="H78" s="365" t="s">
        <v>1859</v>
      </c>
      <c r="I78" s="144">
        <v>6</v>
      </c>
      <c r="J78" s="511" t="s">
        <v>3675</v>
      </c>
      <c r="K78" s="519" t="s">
        <v>2368</v>
      </c>
      <c r="L78" s="519" t="s">
        <v>44</v>
      </c>
      <c r="M78" s="519" t="s">
        <v>2368</v>
      </c>
      <c r="N78" s="647">
        <v>16698.68</v>
      </c>
      <c r="O78" s="519"/>
      <c r="P78" s="647">
        <v>14698.68</v>
      </c>
      <c r="Q78" s="519" t="s">
        <v>3560</v>
      </c>
      <c r="R78" s="519" t="s">
        <v>3676</v>
      </c>
    </row>
    <row r="79" spans="1:18" s="203" customFormat="1" ht="81.75" customHeight="1">
      <c r="A79" s="519"/>
      <c r="B79" s="519"/>
      <c r="C79" s="519"/>
      <c r="D79" s="519"/>
      <c r="E79" s="519"/>
      <c r="F79" s="512"/>
      <c r="G79" s="519"/>
      <c r="H79" s="281" t="s">
        <v>281</v>
      </c>
      <c r="I79" s="144">
        <v>240</v>
      </c>
      <c r="J79" s="512"/>
      <c r="K79" s="519"/>
      <c r="L79" s="519"/>
      <c r="M79" s="519"/>
      <c r="N79" s="647"/>
      <c r="O79" s="519"/>
      <c r="P79" s="647"/>
      <c r="Q79" s="519"/>
      <c r="R79" s="519"/>
    </row>
    <row r="80" spans="1:18" s="203" customFormat="1" ht="114" customHeight="1">
      <c r="A80" s="519">
        <v>27</v>
      </c>
      <c r="B80" s="519">
        <v>1</v>
      </c>
      <c r="C80" s="519">
        <v>1</v>
      </c>
      <c r="D80" s="519">
        <v>6</v>
      </c>
      <c r="E80" s="519" t="s">
        <v>3677</v>
      </c>
      <c r="F80" s="511" t="s">
        <v>3678</v>
      </c>
      <c r="G80" s="511" t="s">
        <v>1448</v>
      </c>
      <c r="H80" s="281" t="s">
        <v>279</v>
      </c>
      <c r="I80" s="146">
        <v>6</v>
      </c>
      <c r="J80" s="511" t="s">
        <v>3679</v>
      </c>
      <c r="K80" s="519" t="s">
        <v>2368</v>
      </c>
      <c r="L80" s="519" t="s">
        <v>38</v>
      </c>
      <c r="M80" s="519" t="s">
        <v>2368</v>
      </c>
      <c r="N80" s="647">
        <f>24691.8+2700</f>
        <v>27391.8</v>
      </c>
      <c r="O80" s="519"/>
      <c r="P80" s="647">
        <v>24691.8</v>
      </c>
      <c r="Q80" s="519" t="s">
        <v>3680</v>
      </c>
      <c r="R80" s="519" t="s">
        <v>3681</v>
      </c>
    </row>
    <row r="81" spans="1:18" s="203" customFormat="1" ht="104.25" customHeight="1">
      <c r="A81" s="519"/>
      <c r="B81" s="519"/>
      <c r="C81" s="519"/>
      <c r="D81" s="519"/>
      <c r="E81" s="519"/>
      <c r="F81" s="512"/>
      <c r="G81" s="512"/>
      <c r="H81" s="281" t="s">
        <v>281</v>
      </c>
      <c r="I81" s="275">
        <v>180</v>
      </c>
      <c r="J81" s="512"/>
      <c r="K81" s="519"/>
      <c r="L81" s="519"/>
      <c r="M81" s="519"/>
      <c r="N81" s="647"/>
      <c r="O81" s="519"/>
      <c r="P81" s="647"/>
      <c r="Q81" s="519"/>
      <c r="R81" s="519"/>
    </row>
    <row r="82" spans="1:18" s="203" customFormat="1" ht="37.5" customHeight="1">
      <c r="A82" s="519">
        <v>28</v>
      </c>
      <c r="B82" s="519">
        <v>2</v>
      </c>
      <c r="C82" s="519">
        <v>2</v>
      </c>
      <c r="D82" s="519">
        <v>10</v>
      </c>
      <c r="E82" s="681" t="s">
        <v>3682</v>
      </c>
      <c r="F82" s="511" t="s">
        <v>3683</v>
      </c>
      <c r="G82" s="511" t="s">
        <v>492</v>
      </c>
      <c r="H82" s="281" t="s">
        <v>1535</v>
      </c>
      <c r="I82" s="144" t="s">
        <v>3684</v>
      </c>
      <c r="J82" s="511" t="s">
        <v>3685</v>
      </c>
      <c r="K82" s="511" t="s">
        <v>2368</v>
      </c>
      <c r="L82" s="511" t="s">
        <v>38</v>
      </c>
      <c r="M82" s="511" t="s">
        <v>2368</v>
      </c>
      <c r="N82" s="594">
        <v>28587.63</v>
      </c>
      <c r="O82" s="511"/>
      <c r="P82" s="594">
        <v>23502.17</v>
      </c>
      <c r="Q82" s="681" t="s">
        <v>3531</v>
      </c>
      <c r="R82" s="681" t="s">
        <v>3686</v>
      </c>
    </row>
    <row r="83" spans="1:18" s="203" customFormat="1" ht="42" customHeight="1">
      <c r="A83" s="519"/>
      <c r="B83" s="690"/>
      <c r="C83" s="690"/>
      <c r="D83" s="690"/>
      <c r="E83" s="684"/>
      <c r="F83" s="521"/>
      <c r="G83" s="684"/>
      <c r="H83" s="281" t="s">
        <v>3654</v>
      </c>
      <c r="I83" s="144">
        <v>2</v>
      </c>
      <c r="J83" s="688"/>
      <c r="K83" s="684"/>
      <c r="L83" s="684"/>
      <c r="M83" s="684"/>
      <c r="N83" s="686"/>
      <c r="O83" s="684"/>
      <c r="P83" s="686"/>
      <c r="Q83" s="684"/>
      <c r="R83" s="684"/>
    </row>
    <row r="84" spans="1:18" s="203" customFormat="1" ht="56.25" customHeight="1">
      <c r="A84" s="519"/>
      <c r="B84" s="690"/>
      <c r="C84" s="690"/>
      <c r="D84" s="690"/>
      <c r="E84" s="684"/>
      <c r="F84" s="521"/>
      <c r="G84" s="684"/>
      <c r="H84" s="281" t="s">
        <v>3687</v>
      </c>
      <c r="I84" s="144" t="s">
        <v>3688</v>
      </c>
      <c r="J84" s="688"/>
      <c r="K84" s="684"/>
      <c r="L84" s="684"/>
      <c r="M84" s="684"/>
      <c r="N84" s="686"/>
      <c r="O84" s="684"/>
      <c r="P84" s="686"/>
      <c r="Q84" s="684"/>
      <c r="R84" s="684"/>
    </row>
    <row r="85" spans="1:18" s="203" customFormat="1" ht="51" customHeight="1">
      <c r="A85" s="519"/>
      <c r="B85" s="690"/>
      <c r="C85" s="690"/>
      <c r="D85" s="690"/>
      <c r="E85" s="685"/>
      <c r="F85" s="512"/>
      <c r="G85" s="685"/>
      <c r="H85" s="281" t="s">
        <v>3689</v>
      </c>
      <c r="I85" s="144">
        <v>15000</v>
      </c>
      <c r="J85" s="689"/>
      <c r="K85" s="685"/>
      <c r="L85" s="685"/>
      <c r="M85" s="685"/>
      <c r="N85" s="687"/>
      <c r="O85" s="685"/>
      <c r="P85" s="687"/>
      <c r="Q85" s="685"/>
      <c r="R85" s="685"/>
    </row>
    <row r="86" spans="1:18" s="203" customFormat="1">
      <c r="A86" s="519">
        <v>29</v>
      </c>
      <c r="B86" s="519">
        <v>6</v>
      </c>
      <c r="C86" s="519">
        <v>2</v>
      </c>
      <c r="D86" s="519">
        <v>10</v>
      </c>
      <c r="E86" s="519" t="s">
        <v>3690</v>
      </c>
      <c r="F86" s="511" t="s">
        <v>3691</v>
      </c>
      <c r="G86" s="511" t="s">
        <v>1531</v>
      </c>
      <c r="H86" s="281" t="s">
        <v>1535</v>
      </c>
      <c r="I86" s="146">
        <v>120</v>
      </c>
      <c r="J86" s="511" t="s">
        <v>3692</v>
      </c>
      <c r="K86" s="694" t="s">
        <v>2368</v>
      </c>
      <c r="L86" s="519" t="s">
        <v>38</v>
      </c>
      <c r="M86" s="519" t="s">
        <v>2368</v>
      </c>
      <c r="N86" s="647">
        <f>21111.07+2160</f>
        <v>23271.07</v>
      </c>
      <c r="O86" s="519"/>
      <c r="P86" s="647">
        <v>21111.07</v>
      </c>
      <c r="Q86" s="519" t="s">
        <v>3693</v>
      </c>
      <c r="R86" s="691" t="s">
        <v>3694</v>
      </c>
    </row>
    <row r="87" spans="1:18" s="203" customFormat="1" ht="114.75">
      <c r="A87" s="519"/>
      <c r="B87" s="519"/>
      <c r="C87" s="519"/>
      <c r="D87" s="519"/>
      <c r="E87" s="519"/>
      <c r="F87" s="521"/>
      <c r="G87" s="521"/>
      <c r="H87" s="281" t="s">
        <v>3687</v>
      </c>
      <c r="I87" s="146" t="s">
        <v>3695</v>
      </c>
      <c r="J87" s="521"/>
      <c r="K87" s="694"/>
      <c r="L87" s="519"/>
      <c r="M87" s="519"/>
      <c r="N87" s="647"/>
      <c r="O87" s="519"/>
      <c r="P87" s="647"/>
      <c r="Q87" s="519"/>
      <c r="R87" s="692"/>
    </row>
    <row r="88" spans="1:18" s="203" customFormat="1">
      <c r="A88" s="519"/>
      <c r="B88" s="519"/>
      <c r="C88" s="519"/>
      <c r="D88" s="519"/>
      <c r="E88" s="519"/>
      <c r="F88" s="521"/>
      <c r="G88" s="512"/>
      <c r="H88" s="281" t="s">
        <v>3654</v>
      </c>
      <c r="I88" s="146">
        <v>1</v>
      </c>
      <c r="J88" s="521"/>
      <c r="K88" s="694"/>
      <c r="L88" s="519"/>
      <c r="M88" s="519"/>
      <c r="N88" s="647"/>
      <c r="O88" s="519"/>
      <c r="P88" s="647"/>
      <c r="Q88" s="519"/>
      <c r="R88" s="692"/>
    </row>
    <row r="89" spans="1:18" s="203" customFormat="1">
      <c r="A89" s="519"/>
      <c r="B89" s="519"/>
      <c r="C89" s="519"/>
      <c r="D89" s="519"/>
      <c r="E89" s="519"/>
      <c r="F89" s="521"/>
      <c r="G89" s="511" t="s">
        <v>1362</v>
      </c>
      <c r="H89" s="281" t="s">
        <v>1363</v>
      </c>
      <c r="I89" s="146">
        <v>1</v>
      </c>
      <c r="J89" s="521" t="s">
        <v>3696</v>
      </c>
      <c r="K89" s="694"/>
      <c r="L89" s="519"/>
      <c r="M89" s="519"/>
      <c r="N89" s="647"/>
      <c r="O89" s="519"/>
      <c r="P89" s="647"/>
      <c r="Q89" s="519"/>
      <c r="R89" s="692"/>
    </row>
    <row r="90" spans="1:18" s="203" customFormat="1">
      <c r="A90" s="519"/>
      <c r="B90" s="519"/>
      <c r="C90" s="519"/>
      <c r="D90" s="519"/>
      <c r="E90" s="519"/>
      <c r="F90" s="521"/>
      <c r="G90" s="521"/>
      <c r="H90" s="281" t="s">
        <v>281</v>
      </c>
      <c r="I90" s="146">
        <v>100</v>
      </c>
      <c r="J90" s="521"/>
      <c r="K90" s="694"/>
      <c r="L90" s="519"/>
      <c r="M90" s="519"/>
      <c r="N90" s="647"/>
      <c r="O90" s="519"/>
      <c r="P90" s="647"/>
      <c r="Q90" s="519"/>
      <c r="R90" s="692"/>
    </row>
    <row r="91" spans="1:18" s="203" customFormat="1" ht="32.25" customHeight="1">
      <c r="A91" s="519"/>
      <c r="B91" s="519"/>
      <c r="C91" s="519"/>
      <c r="D91" s="519"/>
      <c r="E91" s="519"/>
      <c r="F91" s="512"/>
      <c r="G91" s="512"/>
      <c r="H91" s="281" t="s">
        <v>3697</v>
      </c>
      <c r="I91" s="146">
        <v>3</v>
      </c>
      <c r="J91" s="512"/>
      <c r="K91" s="694"/>
      <c r="L91" s="519"/>
      <c r="M91" s="519"/>
      <c r="N91" s="647"/>
      <c r="O91" s="519"/>
      <c r="P91" s="647"/>
      <c r="Q91" s="519"/>
      <c r="R91" s="693"/>
    </row>
    <row r="92" spans="1:18" s="203" customFormat="1" ht="115.5" customHeight="1">
      <c r="A92" s="519">
        <v>30</v>
      </c>
      <c r="B92" s="519">
        <v>1</v>
      </c>
      <c r="C92" s="519">
        <v>2</v>
      </c>
      <c r="D92" s="519">
        <v>10</v>
      </c>
      <c r="E92" s="511" t="s">
        <v>3698</v>
      </c>
      <c r="F92" s="511" t="s">
        <v>3699</v>
      </c>
      <c r="G92" s="511" t="s">
        <v>1531</v>
      </c>
      <c r="H92" s="281" t="s">
        <v>1535</v>
      </c>
      <c r="I92" s="146">
        <v>40</v>
      </c>
      <c r="J92" s="213" t="s">
        <v>3700</v>
      </c>
      <c r="K92" s="694" t="s">
        <v>2368</v>
      </c>
      <c r="L92" s="519" t="s">
        <v>53</v>
      </c>
      <c r="M92" s="519" t="s">
        <v>2368</v>
      </c>
      <c r="N92" s="647">
        <f>7333.2+23438.8</f>
        <v>30772</v>
      </c>
      <c r="O92" s="519"/>
      <c r="P92" s="647">
        <v>7333.2</v>
      </c>
      <c r="Q92" s="695" t="s">
        <v>3577</v>
      </c>
      <c r="R92" s="511" t="s">
        <v>3701</v>
      </c>
    </row>
    <row r="93" spans="1:18" s="203" customFormat="1" ht="98.25" customHeight="1">
      <c r="A93" s="519"/>
      <c r="B93" s="519"/>
      <c r="C93" s="519"/>
      <c r="D93" s="519"/>
      <c r="E93" s="512"/>
      <c r="F93" s="512"/>
      <c r="G93" s="512"/>
      <c r="H93" s="281" t="s">
        <v>3654</v>
      </c>
      <c r="I93" s="146">
        <v>1</v>
      </c>
      <c r="J93" s="214" t="s">
        <v>3702</v>
      </c>
      <c r="K93" s="694"/>
      <c r="L93" s="519"/>
      <c r="M93" s="519"/>
      <c r="N93" s="647"/>
      <c r="O93" s="519"/>
      <c r="P93" s="647"/>
      <c r="Q93" s="695"/>
      <c r="R93" s="512"/>
    </row>
    <row r="94" spans="1:18" s="203" customFormat="1" ht="32.25" customHeight="1">
      <c r="A94" s="519">
        <v>31</v>
      </c>
      <c r="B94" s="519">
        <v>6</v>
      </c>
      <c r="C94" s="519">
        <v>5</v>
      </c>
      <c r="D94" s="519">
        <v>11</v>
      </c>
      <c r="E94" s="519" t="s">
        <v>3703</v>
      </c>
      <c r="F94" s="511" t="s">
        <v>3704</v>
      </c>
      <c r="G94" s="511" t="s">
        <v>1531</v>
      </c>
      <c r="H94" s="284" t="s">
        <v>3705</v>
      </c>
      <c r="I94" s="144">
        <v>20</v>
      </c>
      <c r="J94" s="511" t="s">
        <v>3706</v>
      </c>
      <c r="K94" s="519" t="s">
        <v>2368</v>
      </c>
      <c r="L94" s="519" t="s">
        <v>38</v>
      </c>
      <c r="M94" s="519" t="s">
        <v>3707</v>
      </c>
      <c r="N94" s="647">
        <f>22632+64814.1</f>
        <v>87446.1</v>
      </c>
      <c r="O94" s="519"/>
      <c r="P94" s="647">
        <v>22632</v>
      </c>
      <c r="Q94" s="519" t="s">
        <v>3708</v>
      </c>
      <c r="R94" s="519" t="s">
        <v>3709</v>
      </c>
    </row>
    <row r="95" spans="1:18" s="203" customFormat="1" ht="25.5">
      <c r="A95" s="519"/>
      <c r="B95" s="519"/>
      <c r="C95" s="519"/>
      <c r="D95" s="519"/>
      <c r="E95" s="519"/>
      <c r="F95" s="521"/>
      <c r="G95" s="521"/>
      <c r="H95" s="284" t="s">
        <v>3689</v>
      </c>
      <c r="I95" s="144">
        <v>1200</v>
      </c>
      <c r="J95" s="521"/>
      <c r="K95" s="519"/>
      <c r="L95" s="519"/>
      <c r="M95" s="519"/>
      <c r="N95" s="647"/>
      <c r="O95" s="519"/>
      <c r="P95" s="647"/>
      <c r="Q95" s="519"/>
      <c r="R95" s="519"/>
    </row>
    <row r="96" spans="1:18" s="203" customFormat="1" ht="35.25" customHeight="1">
      <c r="A96" s="519"/>
      <c r="B96" s="519"/>
      <c r="C96" s="519"/>
      <c r="D96" s="519"/>
      <c r="E96" s="519"/>
      <c r="F96" s="521"/>
      <c r="G96" s="521"/>
      <c r="H96" s="284" t="s">
        <v>3710</v>
      </c>
      <c r="I96" s="144">
        <v>1</v>
      </c>
      <c r="J96" s="521"/>
      <c r="K96" s="519"/>
      <c r="L96" s="519"/>
      <c r="M96" s="519"/>
      <c r="N96" s="647"/>
      <c r="O96" s="519"/>
      <c r="P96" s="647"/>
      <c r="Q96" s="519"/>
      <c r="R96" s="519"/>
    </row>
    <row r="97" spans="1:18" s="203" customFormat="1" ht="33" customHeight="1">
      <c r="A97" s="519"/>
      <c r="B97" s="519"/>
      <c r="C97" s="519"/>
      <c r="D97" s="519"/>
      <c r="E97" s="519"/>
      <c r="F97" s="521"/>
      <c r="G97" s="512"/>
      <c r="H97" s="284" t="s">
        <v>1363</v>
      </c>
      <c r="I97" s="144">
        <v>2</v>
      </c>
      <c r="J97" s="521"/>
      <c r="K97" s="519"/>
      <c r="L97" s="519"/>
      <c r="M97" s="519"/>
      <c r="N97" s="647"/>
      <c r="O97" s="519"/>
      <c r="P97" s="647"/>
      <c r="Q97" s="519"/>
      <c r="R97" s="519"/>
    </row>
    <row r="98" spans="1:18" s="203" customFormat="1" ht="32.25" customHeight="1">
      <c r="A98" s="519"/>
      <c r="B98" s="519"/>
      <c r="C98" s="519"/>
      <c r="D98" s="519"/>
      <c r="E98" s="519"/>
      <c r="F98" s="521"/>
      <c r="G98" s="511" t="s">
        <v>1240</v>
      </c>
      <c r="H98" s="284" t="s">
        <v>281</v>
      </c>
      <c r="I98" s="144">
        <v>51</v>
      </c>
      <c r="J98" s="521"/>
      <c r="K98" s="519"/>
      <c r="L98" s="519"/>
      <c r="M98" s="519"/>
      <c r="N98" s="647"/>
      <c r="O98" s="519"/>
      <c r="P98" s="647"/>
      <c r="Q98" s="519"/>
      <c r="R98" s="519"/>
    </row>
    <row r="99" spans="1:18" s="203" customFormat="1" ht="30" customHeight="1">
      <c r="A99" s="519"/>
      <c r="B99" s="519"/>
      <c r="C99" s="519"/>
      <c r="D99" s="519"/>
      <c r="E99" s="519"/>
      <c r="F99" s="512"/>
      <c r="G99" s="512"/>
      <c r="H99" s="284" t="s">
        <v>3697</v>
      </c>
      <c r="I99" s="144">
        <v>51</v>
      </c>
      <c r="J99" s="512"/>
      <c r="K99" s="519"/>
      <c r="L99" s="519"/>
      <c r="M99" s="519"/>
      <c r="N99" s="647"/>
      <c r="O99" s="519"/>
      <c r="P99" s="647"/>
      <c r="Q99" s="519"/>
      <c r="R99" s="519"/>
    </row>
    <row r="100" spans="1:18" s="203" customFormat="1" ht="94.5" customHeight="1">
      <c r="A100" s="519">
        <v>32</v>
      </c>
      <c r="B100" s="519">
        <v>6</v>
      </c>
      <c r="C100" s="519">
        <v>5</v>
      </c>
      <c r="D100" s="519">
        <v>11</v>
      </c>
      <c r="E100" s="511" t="s">
        <v>3711</v>
      </c>
      <c r="F100" s="511" t="s">
        <v>3712</v>
      </c>
      <c r="G100" s="511" t="s">
        <v>3713</v>
      </c>
      <c r="H100" s="281" t="s">
        <v>3714</v>
      </c>
      <c r="I100" s="144">
        <v>14</v>
      </c>
      <c r="J100" s="511" t="s">
        <v>3715</v>
      </c>
      <c r="K100" s="511" t="s">
        <v>2368</v>
      </c>
      <c r="L100" s="511" t="s">
        <v>42</v>
      </c>
      <c r="M100" s="511" t="s">
        <v>2368</v>
      </c>
      <c r="N100" s="594">
        <f>18480+3240</f>
        <v>21720</v>
      </c>
      <c r="O100" s="511"/>
      <c r="P100" s="594">
        <v>18480</v>
      </c>
      <c r="Q100" s="681" t="s">
        <v>3716</v>
      </c>
      <c r="R100" s="681" t="s">
        <v>3717</v>
      </c>
    </row>
    <row r="101" spans="1:18" s="203" customFormat="1" ht="129" customHeight="1">
      <c r="A101" s="519"/>
      <c r="B101" s="690"/>
      <c r="C101" s="690"/>
      <c r="D101" s="690"/>
      <c r="E101" s="685"/>
      <c r="F101" s="512"/>
      <c r="G101" s="512"/>
      <c r="H101" s="281" t="s">
        <v>281</v>
      </c>
      <c r="I101" s="144">
        <v>24</v>
      </c>
      <c r="J101" s="512"/>
      <c r="K101" s="512"/>
      <c r="L101" s="512"/>
      <c r="M101" s="512"/>
      <c r="N101" s="595"/>
      <c r="O101" s="512"/>
      <c r="P101" s="595"/>
      <c r="Q101" s="683"/>
      <c r="R101" s="683"/>
    </row>
    <row r="102" spans="1:18" s="203" customFormat="1" ht="51.75" customHeight="1">
      <c r="A102" s="519">
        <v>33</v>
      </c>
      <c r="B102" s="519">
        <v>6</v>
      </c>
      <c r="C102" s="519">
        <v>5</v>
      </c>
      <c r="D102" s="519">
        <v>11</v>
      </c>
      <c r="E102" s="519" t="s">
        <v>3718</v>
      </c>
      <c r="F102" s="511" t="s">
        <v>3719</v>
      </c>
      <c r="G102" s="696" t="s">
        <v>3713</v>
      </c>
      <c r="H102" s="284" t="s">
        <v>3714</v>
      </c>
      <c r="I102" s="144">
        <v>45</v>
      </c>
      <c r="J102" s="511" t="s">
        <v>3720</v>
      </c>
      <c r="K102" s="519" t="s">
        <v>2368</v>
      </c>
      <c r="L102" s="519" t="s">
        <v>35</v>
      </c>
      <c r="M102" s="519" t="s">
        <v>2368</v>
      </c>
      <c r="N102" s="647">
        <f>4849.8+3806.92</f>
        <v>8656.7200000000012</v>
      </c>
      <c r="O102" s="519"/>
      <c r="P102" s="647">
        <v>4849.8</v>
      </c>
      <c r="Q102" s="519" t="s">
        <v>3721</v>
      </c>
      <c r="R102" s="519" t="s">
        <v>3722</v>
      </c>
    </row>
    <row r="103" spans="1:18" s="203" customFormat="1" ht="48" customHeight="1">
      <c r="A103" s="519"/>
      <c r="B103" s="519"/>
      <c r="C103" s="519"/>
      <c r="D103" s="519"/>
      <c r="E103" s="519"/>
      <c r="F103" s="521"/>
      <c r="G103" s="697"/>
      <c r="H103" s="284" t="s">
        <v>281</v>
      </c>
      <c r="I103" s="144">
        <v>120</v>
      </c>
      <c r="J103" s="521"/>
      <c r="K103" s="519"/>
      <c r="L103" s="519"/>
      <c r="M103" s="519"/>
      <c r="N103" s="647"/>
      <c r="O103" s="519"/>
      <c r="P103" s="647"/>
      <c r="Q103" s="519"/>
      <c r="R103" s="519"/>
    </row>
    <row r="104" spans="1:18" s="203" customFormat="1" ht="73.5" customHeight="1">
      <c r="A104" s="519"/>
      <c r="B104" s="519"/>
      <c r="C104" s="519"/>
      <c r="D104" s="519"/>
      <c r="E104" s="519"/>
      <c r="F104" s="512"/>
      <c r="G104" s="144" t="s">
        <v>3723</v>
      </c>
      <c r="H104" s="284" t="s">
        <v>3724</v>
      </c>
      <c r="I104" s="144" t="s">
        <v>3725</v>
      </c>
      <c r="J104" s="512"/>
      <c r="K104" s="519"/>
      <c r="L104" s="519"/>
      <c r="M104" s="519"/>
      <c r="N104" s="647"/>
      <c r="O104" s="519"/>
      <c r="P104" s="647"/>
      <c r="Q104" s="519"/>
      <c r="R104" s="519"/>
    </row>
    <row r="105" spans="1:18" s="203" customFormat="1" ht="55.5" customHeight="1">
      <c r="A105" s="519">
        <v>34</v>
      </c>
      <c r="B105" s="519">
        <v>6</v>
      </c>
      <c r="C105" s="519">
        <v>5</v>
      </c>
      <c r="D105" s="519">
        <v>11</v>
      </c>
      <c r="E105" s="519" t="s">
        <v>3726</v>
      </c>
      <c r="F105" s="698" t="s">
        <v>3727</v>
      </c>
      <c r="G105" s="519" t="s">
        <v>1240</v>
      </c>
      <c r="H105" s="144" t="s">
        <v>1363</v>
      </c>
      <c r="I105" s="144">
        <v>1</v>
      </c>
      <c r="J105" s="213" t="s">
        <v>3728</v>
      </c>
      <c r="K105" s="519" t="s">
        <v>2368</v>
      </c>
      <c r="L105" s="519" t="s">
        <v>1262</v>
      </c>
      <c r="M105" s="519" t="s">
        <v>2368</v>
      </c>
      <c r="N105" s="647">
        <v>15134.15</v>
      </c>
      <c r="O105" s="519"/>
      <c r="P105" s="647">
        <v>13500</v>
      </c>
      <c r="Q105" s="519" t="s">
        <v>3729</v>
      </c>
      <c r="R105" s="519" t="s">
        <v>3730</v>
      </c>
    </row>
    <row r="106" spans="1:18" s="203" customFormat="1" ht="30" customHeight="1">
      <c r="A106" s="519"/>
      <c r="B106" s="519"/>
      <c r="C106" s="519"/>
      <c r="D106" s="519"/>
      <c r="E106" s="519"/>
      <c r="F106" s="699"/>
      <c r="G106" s="519"/>
      <c r="H106" s="144" t="s">
        <v>1174</v>
      </c>
      <c r="I106" s="144">
        <v>18</v>
      </c>
      <c r="J106" s="521" t="s">
        <v>3731</v>
      </c>
      <c r="K106" s="519"/>
      <c r="L106" s="519"/>
      <c r="M106" s="519"/>
      <c r="N106" s="647"/>
      <c r="O106" s="519"/>
      <c r="P106" s="647"/>
      <c r="Q106" s="519"/>
      <c r="R106" s="519"/>
    </row>
    <row r="107" spans="1:18" s="203" customFormat="1" ht="39.75" customHeight="1">
      <c r="A107" s="519"/>
      <c r="B107" s="519"/>
      <c r="C107" s="519"/>
      <c r="D107" s="519"/>
      <c r="E107" s="519"/>
      <c r="F107" s="700"/>
      <c r="G107" s="519"/>
      <c r="H107" s="144" t="s">
        <v>3697</v>
      </c>
      <c r="I107" s="144">
        <v>9</v>
      </c>
      <c r="J107" s="512"/>
      <c r="K107" s="519"/>
      <c r="L107" s="519"/>
      <c r="M107" s="519"/>
      <c r="N107" s="647"/>
      <c r="O107" s="519"/>
      <c r="P107" s="647"/>
      <c r="Q107" s="519"/>
      <c r="R107" s="519"/>
    </row>
    <row r="108" spans="1:18" s="203" customFormat="1" ht="25.5" customHeight="1">
      <c r="A108" s="519">
        <v>35</v>
      </c>
      <c r="B108" s="519">
        <v>1</v>
      </c>
      <c r="C108" s="519">
        <v>2</v>
      </c>
      <c r="D108" s="519">
        <v>12</v>
      </c>
      <c r="E108" s="519" t="s">
        <v>3732</v>
      </c>
      <c r="F108" s="511" t="s">
        <v>3733</v>
      </c>
      <c r="G108" s="519" t="s">
        <v>396</v>
      </c>
      <c r="H108" s="285" t="s">
        <v>1102</v>
      </c>
      <c r="I108" s="299">
        <v>3</v>
      </c>
      <c r="J108" s="701" t="s">
        <v>3734</v>
      </c>
      <c r="K108" s="519" t="s">
        <v>2368</v>
      </c>
      <c r="L108" s="519" t="s">
        <v>46</v>
      </c>
      <c r="M108" s="519" t="s">
        <v>2368</v>
      </c>
      <c r="N108" s="647">
        <f>35919.9+7710</f>
        <v>43629.9</v>
      </c>
      <c r="O108" s="519"/>
      <c r="P108" s="647">
        <v>35919.9</v>
      </c>
      <c r="Q108" s="519" t="s">
        <v>3611</v>
      </c>
      <c r="R108" s="519" t="s">
        <v>3717</v>
      </c>
    </row>
    <row r="109" spans="1:18" s="203" customFormat="1" ht="42.75" customHeight="1">
      <c r="A109" s="519"/>
      <c r="B109" s="519"/>
      <c r="C109" s="519"/>
      <c r="D109" s="519"/>
      <c r="E109" s="519"/>
      <c r="F109" s="521"/>
      <c r="G109" s="519"/>
      <c r="H109" s="285" t="s">
        <v>281</v>
      </c>
      <c r="I109" s="299">
        <v>30</v>
      </c>
      <c r="J109" s="688"/>
      <c r="K109" s="519"/>
      <c r="L109" s="519"/>
      <c r="M109" s="519"/>
      <c r="N109" s="647"/>
      <c r="O109" s="519"/>
      <c r="P109" s="647"/>
      <c r="Q109" s="519"/>
      <c r="R109" s="519"/>
    </row>
    <row r="110" spans="1:18" s="203" customFormat="1" ht="42" customHeight="1">
      <c r="A110" s="519"/>
      <c r="B110" s="519"/>
      <c r="C110" s="519"/>
      <c r="D110" s="519"/>
      <c r="E110" s="519"/>
      <c r="F110" s="521"/>
      <c r="G110" s="519" t="s">
        <v>1362</v>
      </c>
      <c r="H110" s="281" t="s">
        <v>1363</v>
      </c>
      <c r="I110" s="144">
        <v>1</v>
      </c>
      <c r="J110" s="688"/>
      <c r="K110" s="519"/>
      <c r="L110" s="519"/>
      <c r="M110" s="519"/>
      <c r="N110" s="647"/>
      <c r="O110" s="519"/>
      <c r="P110" s="647"/>
      <c r="Q110" s="519"/>
      <c r="R110" s="519"/>
    </row>
    <row r="111" spans="1:18" s="203" customFormat="1" ht="50.25" customHeight="1">
      <c r="A111" s="519"/>
      <c r="B111" s="519"/>
      <c r="C111" s="519"/>
      <c r="D111" s="519"/>
      <c r="E111" s="519"/>
      <c r="F111" s="521"/>
      <c r="G111" s="519"/>
      <c r="H111" s="281" t="s">
        <v>281</v>
      </c>
      <c r="I111" s="144">
        <v>30</v>
      </c>
      <c r="J111" s="688"/>
      <c r="K111" s="519"/>
      <c r="L111" s="519"/>
      <c r="M111" s="519"/>
      <c r="N111" s="647"/>
      <c r="O111" s="519"/>
      <c r="P111" s="647"/>
      <c r="Q111" s="519"/>
      <c r="R111" s="519"/>
    </row>
    <row r="112" spans="1:18" s="203" customFormat="1" ht="45.75" customHeight="1">
      <c r="A112" s="519"/>
      <c r="B112" s="519"/>
      <c r="C112" s="519"/>
      <c r="D112" s="519"/>
      <c r="E112" s="519"/>
      <c r="F112" s="521"/>
      <c r="G112" s="519"/>
      <c r="H112" s="281" t="s">
        <v>3697</v>
      </c>
      <c r="I112" s="144">
        <v>5</v>
      </c>
      <c r="J112" s="688"/>
      <c r="K112" s="519"/>
      <c r="L112" s="519"/>
      <c r="M112" s="519"/>
      <c r="N112" s="647"/>
      <c r="O112" s="519"/>
      <c r="P112" s="647"/>
      <c r="Q112" s="519"/>
      <c r="R112" s="519"/>
    </row>
    <row r="113" spans="1:18" s="203" customFormat="1" ht="52.5" customHeight="1">
      <c r="A113" s="519"/>
      <c r="B113" s="519"/>
      <c r="C113" s="519"/>
      <c r="D113" s="519"/>
      <c r="E113" s="519"/>
      <c r="F113" s="512"/>
      <c r="G113" s="144" t="s">
        <v>48</v>
      </c>
      <c r="H113" s="284" t="s">
        <v>3724</v>
      </c>
      <c r="I113" s="144">
        <v>500</v>
      </c>
      <c r="J113" s="689"/>
      <c r="K113" s="519"/>
      <c r="L113" s="519"/>
      <c r="M113" s="519"/>
      <c r="N113" s="647"/>
      <c r="O113" s="519"/>
      <c r="P113" s="647"/>
      <c r="Q113" s="519"/>
      <c r="R113" s="519"/>
    </row>
    <row r="114" spans="1:18" s="203" customFormat="1" ht="42.75" customHeight="1">
      <c r="A114" s="519">
        <v>36</v>
      </c>
      <c r="B114" s="519">
        <v>3</v>
      </c>
      <c r="C114" s="519" t="s">
        <v>90</v>
      </c>
      <c r="D114" s="511">
        <v>13</v>
      </c>
      <c r="E114" s="511" t="s">
        <v>3735</v>
      </c>
      <c r="F114" s="511" t="s">
        <v>3736</v>
      </c>
      <c r="G114" s="519" t="s">
        <v>1531</v>
      </c>
      <c r="H114" s="281" t="s">
        <v>1535</v>
      </c>
      <c r="I114" s="146">
        <v>30</v>
      </c>
      <c r="J114" s="511" t="s">
        <v>3737</v>
      </c>
      <c r="K114" s="694" t="s">
        <v>2368</v>
      </c>
      <c r="L114" s="519" t="s">
        <v>42</v>
      </c>
      <c r="M114" s="519" t="s">
        <v>2368</v>
      </c>
      <c r="N114" s="647">
        <f>47360+10794</f>
        <v>58154</v>
      </c>
      <c r="O114" s="519"/>
      <c r="P114" s="647">
        <v>47360</v>
      </c>
      <c r="Q114" s="519" t="s">
        <v>3611</v>
      </c>
      <c r="R114" s="519" t="s">
        <v>3738</v>
      </c>
    </row>
    <row r="115" spans="1:18" s="203" customFormat="1" ht="66.75" customHeight="1">
      <c r="A115" s="519"/>
      <c r="B115" s="519"/>
      <c r="C115" s="519"/>
      <c r="D115" s="521"/>
      <c r="E115" s="521"/>
      <c r="F115" s="521"/>
      <c r="G115" s="519"/>
      <c r="H115" s="281" t="s">
        <v>3739</v>
      </c>
      <c r="I115" s="146" t="s">
        <v>3740</v>
      </c>
      <c r="J115" s="521"/>
      <c r="K115" s="694"/>
      <c r="L115" s="519"/>
      <c r="M115" s="519"/>
      <c r="N115" s="647"/>
      <c r="O115" s="519"/>
      <c r="P115" s="647"/>
      <c r="Q115" s="519"/>
      <c r="R115" s="519"/>
    </row>
    <row r="116" spans="1:18" s="203" customFormat="1" ht="66.75" customHeight="1">
      <c r="A116" s="519"/>
      <c r="B116" s="519"/>
      <c r="C116" s="519"/>
      <c r="D116" s="521"/>
      <c r="E116" s="521"/>
      <c r="F116" s="521"/>
      <c r="G116" s="519"/>
      <c r="H116" s="281" t="s">
        <v>3741</v>
      </c>
      <c r="I116" s="146">
        <v>1500</v>
      </c>
      <c r="J116" s="521"/>
      <c r="K116" s="694"/>
      <c r="L116" s="519"/>
      <c r="M116" s="519"/>
      <c r="N116" s="647"/>
      <c r="O116" s="519"/>
      <c r="P116" s="647"/>
      <c r="Q116" s="519"/>
      <c r="R116" s="519"/>
    </row>
    <row r="117" spans="1:18" s="203" customFormat="1" ht="63.75" customHeight="1">
      <c r="A117" s="519"/>
      <c r="B117" s="519"/>
      <c r="C117" s="519"/>
      <c r="D117" s="521"/>
      <c r="E117" s="521"/>
      <c r="F117" s="521"/>
      <c r="G117" s="519"/>
      <c r="H117" s="281" t="s">
        <v>3654</v>
      </c>
      <c r="I117" s="146">
        <v>1</v>
      </c>
      <c r="J117" s="521"/>
      <c r="K117" s="694"/>
      <c r="L117" s="519"/>
      <c r="M117" s="519"/>
      <c r="N117" s="647"/>
      <c r="O117" s="519"/>
      <c r="P117" s="647"/>
      <c r="Q117" s="519"/>
      <c r="R117" s="519"/>
    </row>
    <row r="118" spans="1:18" s="203" customFormat="1" ht="57.75" customHeight="1">
      <c r="A118" s="519"/>
      <c r="B118" s="519"/>
      <c r="C118" s="519"/>
      <c r="D118" s="521"/>
      <c r="E118" s="521"/>
      <c r="F118" s="521"/>
      <c r="G118" s="144" t="s">
        <v>48</v>
      </c>
      <c r="H118" s="281" t="s">
        <v>3724</v>
      </c>
      <c r="I118" s="146">
        <v>1000</v>
      </c>
      <c r="J118" s="521"/>
      <c r="K118" s="694"/>
      <c r="L118" s="519"/>
      <c r="M118" s="519"/>
      <c r="N118" s="647"/>
      <c r="O118" s="519"/>
      <c r="P118" s="647"/>
      <c r="Q118" s="519"/>
      <c r="R118" s="519"/>
    </row>
    <row r="119" spans="1:18" s="203" customFormat="1" ht="72.75" customHeight="1">
      <c r="A119" s="519"/>
      <c r="B119" s="519"/>
      <c r="C119" s="519"/>
      <c r="D119" s="521"/>
      <c r="E119" s="521"/>
      <c r="F119" s="521"/>
      <c r="G119" s="511" t="s">
        <v>1362</v>
      </c>
      <c r="H119" s="281" t="s">
        <v>1363</v>
      </c>
      <c r="I119" s="146">
        <v>1</v>
      </c>
      <c r="J119" s="521" t="s">
        <v>3742</v>
      </c>
      <c r="K119" s="694"/>
      <c r="L119" s="519"/>
      <c r="M119" s="519"/>
      <c r="N119" s="647"/>
      <c r="O119" s="519"/>
      <c r="P119" s="647"/>
      <c r="Q119" s="519"/>
      <c r="R119" s="519"/>
    </row>
    <row r="120" spans="1:18" s="203" customFormat="1" ht="64.5" customHeight="1">
      <c r="A120" s="519"/>
      <c r="B120" s="519"/>
      <c r="C120" s="519"/>
      <c r="D120" s="521"/>
      <c r="E120" s="521"/>
      <c r="F120" s="521"/>
      <c r="G120" s="521"/>
      <c r="H120" s="281" t="s">
        <v>281</v>
      </c>
      <c r="I120" s="146">
        <v>20</v>
      </c>
      <c r="J120" s="521"/>
      <c r="K120" s="694"/>
      <c r="L120" s="519"/>
      <c r="M120" s="519"/>
      <c r="N120" s="647"/>
      <c r="O120" s="519"/>
      <c r="P120" s="647"/>
      <c r="Q120" s="519"/>
      <c r="R120" s="519"/>
    </row>
    <row r="121" spans="1:18" s="203" customFormat="1" ht="67.5" customHeight="1">
      <c r="A121" s="519"/>
      <c r="B121" s="519"/>
      <c r="C121" s="519"/>
      <c r="D121" s="512"/>
      <c r="E121" s="512"/>
      <c r="F121" s="512"/>
      <c r="G121" s="512"/>
      <c r="H121" s="144" t="s">
        <v>3743</v>
      </c>
      <c r="I121" s="146">
        <v>10</v>
      </c>
      <c r="J121" s="512"/>
      <c r="K121" s="694"/>
      <c r="L121" s="519"/>
      <c r="M121" s="519"/>
      <c r="N121" s="647"/>
      <c r="O121" s="519"/>
      <c r="P121" s="647"/>
      <c r="Q121" s="519"/>
      <c r="R121" s="519"/>
    </row>
    <row r="122" spans="1:18" s="203" customFormat="1" ht="27.75" customHeight="1">
      <c r="A122" s="519">
        <v>37</v>
      </c>
      <c r="B122" s="511">
        <v>6</v>
      </c>
      <c r="C122" s="511">
        <v>1</v>
      </c>
      <c r="D122" s="511">
        <v>13</v>
      </c>
      <c r="E122" s="511" t="s">
        <v>3744</v>
      </c>
      <c r="F122" s="511" t="s">
        <v>3745</v>
      </c>
      <c r="G122" s="511" t="s">
        <v>1362</v>
      </c>
      <c r="H122" s="144" t="s">
        <v>1363</v>
      </c>
      <c r="I122" s="146">
        <v>1</v>
      </c>
      <c r="J122" s="511" t="s">
        <v>3746</v>
      </c>
      <c r="K122" s="691" t="s">
        <v>2368</v>
      </c>
      <c r="L122" s="511" t="s">
        <v>44</v>
      </c>
      <c r="M122" s="511" t="s">
        <v>2368</v>
      </c>
      <c r="N122" s="594">
        <v>43081</v>
      </c>
      <c r="O122" s="511"/>
      <c r="P122" s="594">
        <v>26281</v>
      </c>
      <c r="Q122" s="511" t="s">
        <v>3747</v>
      </c>
      <c r="R122" s="511" t="s">
        <v>3748</v>
      </c>
    </row>
    <row r="123" spans="1:18" s="203" customFormat="1" ht="44.25" customHeight="1">
      <c r="A123" s="519"/>
      <c r="B123" s="521"/>
      <c r="C123" s="521"/>
      <c r="D123" s="521"/>
      <c r="E123" s="521"/>
      <c r="F123" s="521"/>
      <c r="G123" s="521"/>
      <c r="H123" s="144" t="s">
        <v>1174</v>
      </c>
      <c r="I123" s="366" t="s">
        <v>3749</v>
      </c>
      <c r="J123" s="521"/>
      <c r="K123" s="692"/>
      <c r="L123" s="521"/>
      <c r="M123" s="521"/>
      <c r="N123" s="669"/>
      <c r="O123" s="521"/>
      <c r="P123" s="669"/>
      <c r="Q123" s="521"/>
      <c r="R123" s="521"/>
    </row>
    <row r="124" spans="1:18" s="203" customFormat="1" ht="30" customHeight="1">
      <c r="A124" s="519"/>
      <c r="B124" s="521"/>
      <c r="C124" s="521"/>
      <c r="D124" s="521"/>
      <c r="E124" s="521"/>
      <c r="F124" s="521"/>
      <c r="G124" s="512"/>
      <c r="H124" s="146" t="s">
        <v>3697</v>
      </c>
      <c r="I124" s="146" t="s">
        <v>3750</v>
      </c>
      <c r="J124" s="521" t="s">
        <v>3751</v>
      </c>
      <c r="K124" s="692"/>
      <c r="L124" s="521"/>
      <c r="M124" s="521"/>
      <c r="N124" s="669"/>
      <c r="O124" s="521"/>
      <c r="P124" s="669"/>
      <c r="Q124" s="521"/>
      <c r="R124" s="521"/>
    </row>
    <row r="125" spans="1:18" s="203" customFormat="1" ht="29.25" customHeight="1">
      <c r="A125" s="519"/>
      <c r="B125" s="521"/>
      <c r="C125" s="521"/>
      <c r="D125" s="521"/>
      <c r="E125" s="521"/>
      <c r="F125" s="521"/>
      <c r="G125" s="511" t="s">
        <v>3752</v>
      </c>
      <c r="H125" s="146" t="s">
        <v>3753</v>
      </c>
      <c r="I125" s="146">
        <v>20</v>
      </c>
      <c r="J125" s="521"/>
      <c r="K125" s="692"/>
      <c r="L125" s="521"/>
      <c r="M125" s="521"/>
      <c r="N125" s="669"/>
      <c r="O125" s="521"/>
      <c r="P125" s="669"/>
      <c r="Q125" s="521"/>
      <c r="R125" s="521"/>
    </row>
    <row r="126" spans="1:18" s="203" customFormat="1" ht="37.5" customHeight="1">
      <c r="A126" s="519"/>
      <c r="B126" s="521"/>
      <c r="C126" s="521"/>
      <c r="D126" s="521"/>
      <c r="E126" s="521"/>
      <c r="F126" s="521"/>
      <c r="G126" s="521"/>
      <c r="H126" s="144" t="s">
        <v>3741</v>
      </c>
      <c r="I126" s="146">
        <v>500</v>
      </c>
      <c r="J126" s="521"/>
      <c r="K126" s="692"/>
      <c r="L126" s="521"/>
      <c r="M126" s="521"/>
      <c r="N126" s="669"/>
      <c r="O126" s="521"/>
      <c r="P126" s="669"/>
      <c r="Q126" s="521"/>
      <c r="R126" s="521"/>
    </row>
    <row r="127" spans="1:18" s="203" customFormat="1" ht="38.25" customHeight="1">
      <c r="A127" s="519"/>
      <c r="B127" s="512"/>
      <c r="C127" s="512"/>
      <c r="D127" s="512"/>
      <c r="E127" s="512"/>
      <c r="F127" s="512"/>
      <c r="G127" s="512"/>
      <c r="H127" s="144" t="s">
        <v>3754</v>
      </c>
      <c r="I127" s="146">
        <v>1</v>
      </c>
      <c r="J127" s="512"/>
      <c r="K127" s="693"/>
      <c r="L127" s="512"/>
      <c r="M127" s="512"/>
      <c r="N127" s="595"/>
      <c r="O127" s="512"/>
      <c r="P127" s="595"/>
      <c r="Q127" s="512"/>
      <c r="R127" s="512"/>
    </row>
    <row r="131" spans="11:18">
      <c r="K131" s="543" t="s">
        <v>938</v>
      </c>
      <c r="L131" s="543"/>
      <c r="M131" s="543"/>
      <c r="N131" s="543"/>
      <c r="O131" s="543" t="s">
        <v>939</v>
      </c>
      <c r="P131" s="543"/>
      <c r="Q131" s="543"/>
      <c r="R131" s="543"/>
    </row>
    <row r="132" spans="11:18">
      <c r="K132" s="543">
        <v>2016</v>
      </c>
      <c r="L132" s="543"/>
      <c r="M132" s="543">
        <v>2017</v>
      </c>
      <c r="N132" s="543"/>
      <c r="O132" s="543">
        <v>2016</v>
      </c>
      <c r="P132" s="543"/>
      <c r="Q132" s="543">
        <v>2017</v>
      </c>
      <c r="R132" s="543"/>
    </row>
    <row r="133" spans="11:18">
      <c r="K133" s="147" t="s">
        <v>940</v>
      </c>
      <c r="L133" s="147" t="s">
        <v>941</v>
      </c>
      <c r="M133" s="147" t="s">
        <v>942</v>
      </c>
      <c r="N133" s="147" t="s">
        <v>941</v>
      </c>
      <c r="O133" s="147" t="s">
        <v>942</v>
      </c>
      <c r="P133" s="147" t="s">
        <v>941</v>
      </c>
      <c r="Q133" s="147" t="s">
        <v>940</v>
      </c>
      <c r="R133" s="147" t="s">
        <v>941</v>
      </c>
    </row>
    <row r="134" spans="11:18">
      <c r="K134" s="108">
        <v>3</v>
      </c>
      <c r="L134" s="111">
        <v>225380</v>
      </c>
      <c r="M134" s="108">
        <v>5</v>
      </c>
      <c r="N134" s="111">
        <v>430524</v>
      </c>
      <c r="O134" s="108">
        <v>16</v>
      </c>
      <c r="P134" s="111">
        <v>333535.68</v>
      </c>
      <c r="Q134" s="108">
        <v>13</v>
      </c>
      <c r="R134" s="111">
        <v>298638.82</v>
      </c>
    </row>
  </sheetData>
  <mergeCells count="576">
    <mergeCell ref="Q132:R132"/>
    <mergeCell ref="A2:R2"/>
    <mergeCell ref="R122:R127"/>
    <mergeCell ref="J124:J127"/>
    <mergeCell ref="G125:G127"/>
    <mergeCell ref="K131:N131"/>
    <mergeCell ref="O131:R131"/>
    <mergeCell ref="K132:L132"/>
    <mergeCell ref="M132:N132"/>
    <mergeCell ref="O132:P132"/>
    <mergeCell ref="L122:L127"/>
    <mergeCell ref="M122:M127"/>
    <mergeCell ref="N122:N127"/>
    <mergeCell ref="O122:O127"/>
    <mergeCell ref="P122:P127"/>
    <mergeCell ref="Q122:Q127"/>
    <mergeCell ref="A122:A127"/>
    <mergeCell ref="B122:B127"/>
    <mergeCell ref="C122:C127"/>
    <mergeCell ref="D122:D127"/>
    <mergeCell ref="E122:E127"/>
    <mergeCell ref="F108:F113"/>
    <mergeCell ref="F122:F127"/>
    <mergeCell ref="G122:G124"/>
    <mergeCell ref="J122:J123"/>
    <mergeCell ref="K122:K127"/>
    <mergeCell ref="O114:O121"/>
    <mergeCell ref="P114:P121"/>
    <mergeCell ref="Q114:Q121"/>
    <mergeCell ref="R114:R121"/>
    <mergeCell ref="G119:G121"/>
    <mergeCell ref="J119:J121"/>
    <mergeCell ref="G114:G117"/>
    <mergeCell ref="J114:J118"/>
    <mergeCell ref="K114:K121"/>
    <mergeCell ref="L114:L121"/>
    <mergeCell ref="M114:M121"/>
    <mergeCell ref="N114:N121"/>
    <mergeCell ref="M105:M107"/>
    <mergeCell ref="N105:N107"/>
    <mergeCell ref="R108:R113"/>
    <mergeCell ref="G110:G112"/>
    <mergeCell ref="A114:A121"/>
    <mergeCell ref="B114:B121"/>
    <mergeCell ref="C114:C121"/>
    <mergeCell ref="D114:D121"/>
    <mergeCell ref="E114:E121"/>
    <mergeCell ref="F114:F121"/>
    <mergeCell ref="O108:O113"/>
    <mergeCell ref="P108:P113"/>
    <mergeCell ref="Q108:Q113"/>
    <mergeCell ref="G108:G109"/>
    <mergeCell ref="J108:J113"/>
    <mergeCell ref="K108:K113"/>
    <mergeCell ref="L108:L113"/>
    <mergeCell ref="M108:M113"/>
    <mergeCell ref="N108:N113"/>
    <mergeCell ref="A108:A113"/>
    <mergeCell ref="B108:B113"/>
    <mergeCell ref="C108:C113"/>
    <mergeCell ref="D108:D113"/>
    <mergeCell ref="E108:E113"/>
    <mergeCell ref="O102:O104"/>
    <mergeCell ref="P102:P104"/>
    <mergeCell ref="Q102:Q104"/>
    <mergeCell ref="R102:R104"/>
    <mergeCell ref="A105:A107"/>
    <mergeCell ref="B105:B107"/>
    <mergeCell ref="C105:C107"/>
    <mergeCell ref="D105:D107"/>
    <mergeCell ref="E105:E107"/>
    <mergeCell ref="G102:G103"/>
    <mergeCell ref="J102:J104"/>
    <mergeCell ref="K102:K104"/>
    <mergeCell ref="L102:L104"/>
    <mergeCell ref="M102:M104"/>
    <mergeCell ref="N102:N104"/>
    <mergeCell ref="O105:O107"/>
    <mergeCell ref="P105:P107"/>
    <mergeCell ref="Q105:Q107"/>
    <mergeCell ref="R105:R107"/>
    <mergeCell ref="J106:J107"/>
    <mergeCell ref="F105:F107"/>
    <mergeCell ref="G105:G107"/>
    <mergeCell ref="K105:K107"/>
    <mergeCell ref="L105:L107"/>
    <mergeCell ref="A102:A104"/>
    <mergeCell ref="B102:B104"/>
    <mergeCell ref="C102:C104"/>
    <mergeCell ref="D102:D104"/>
    <mergeCell ref="E102:E104"/>
    <mergeCell ref="F102:F104"/>
    <mergeCell ref="J100:J101"/>
    <mergeCell ref="K100:K101"/>
    <mergeCell ref="L100:L101"/>
    <mergeCell ref="R94:R99"/>
    <mergeCell ref="G98:G99"/>
    <mergeCell ref="A100:A101"/>
    <mergeCell ref="B100:B101"/>
    <mergeCell ref="C100:C101"/>
    <mergeCell ref="D100:D101"/>
    <mergeCell ref="E100:E101"/>
    <mergeCell ref="F100:F101"/>
    <mergeCell ref="G100:G101"/>
    <mergeCell ref="L94:L99"/>
    <mergeCell ref="M94:M99"/>
    <mergeCell ref="N94:N99"/>
    <mergeCell ref="O94:O99"/>
    <mergeCell ref="P94:P99"/>
    <mergeCell ref="Q94:Q99"/>
    <mergeCell ref="P100:P101"/>
    <mergeCell ref="Q100:Q101"/>
    <mergeCell ref="R100:R101"/>
    <mergeCell ref="M100:M101"/>
    <mergeCell ref="N100:N101"/>
    <mergeCell ref="O100:O101"/>
    <mergeCell ref="A94:A99"/>
    <mergeCell ref="B94:B99"/>
    <mergeCell ref="C94:C99"/>
    <mergeCell ref="D94:D99"/>
    <mergeCell ref="E94:E99"/>
    <mergeCell ref="F94:F99"/>
    <mergeCell ref="G94:G97"/>
    <mergeCell ref="J94:J99"/>
    <mergeCell ref="K94:K99"/>
    <mergeCell ref="M92:M93"/>
    <mergeCell ref="N92:N93"/>
    <mergeCell ref="O92:O93"/>
    <mergeCell ref="P92:P93"/>
    <mergeCell ref="Q92:Q93"/>
    <mergeCell ref="R92:R93"/>
    <mergeCell ref="A92:A93"/>
    <mergeCell ref="B92:B93"/>
    <mergeCell ref="C92:C93"/>
    <mergeCell ref="D92:D93"/>
    <mergeCell ref="E92:E93"/>
    <mergeCell ref="F92:F93"/>
    <mergeCell ref="G92:G93"/>
    <mergeCell ref="K92:K93"/>
    <mergeCell ref="L92:L93"/>
    <mergeCell ref="N86:N91"/>
    <mergeCell ref="O86:O91"/>
    <mergeCell ref="P86:P91"/>
    <mergeCell ref="Q86:Q91"/>
    <mergeCell ref="R86:R91"/>
    <mergeCell ref="G89:G91"/>
    <mergeCell ref="J89:J91"/>
    <mergeCell ref="F86:F91"/>
    <mergeCell ref="G86:G88"/>
    <mergeCell ref="J86:J88"/>
    <mergeCell ref="K86:K91"/>
    <mergeCell ref="L86:L91"/>
    <mergeCell ref="M86:M91"/>
    <mergeCell ref="A86:A91"/>
    <mergeCell ref="B86:B91"/>
    <mergeCell ref="C86:C91"/>
    <mergeCell ref="D86:D91"/>
    <mergeCell ref="E86:E91"/>
    <mergeCell ref="G82:G85"/>
    <mergeCell ref="J82:J85"/>
    <mergeCell ref="K82:K85"/>
    <mergeCell ref="L82:L85"/>
    <mergeCell ref="A82:A85"/>
    <mergeCell ref="B82:B85"/>
    <mergeCell ref="C82:C85"/>
    <mergeCell ref="D82:D85"/>
    <mergeCell ref="E82:E85"/>
    <mergeCell ref="F82:F85"/>
    <mergeCell ref="Q80:Q81"/>
    <mergeCell ref="R80:R81"/>
    <mergeCell ref="F80:F81"/>
    <mergeCell ref="G80:G81"/>
    <mergeCell ref="J80:J81"/>
    <mergeCell ref="K80:K81"/>
    <mergeCell ref="L80:L81"/>
    <mergeCell ref="M80:M81"/>
    <mergeCell ref="O82:O85"/>
    <mergeCell ref="P82:P85"/>
    <mergeCell ref="Q82:Q85"/>
    <mergeCell ref="R82:R85"/>
    <mergeCell ref="M82:M85"/>
    <mergeCell ref="N82:N85"/>
    <mergeCell ref="O78:O79"/>
    <mergeCell ref="P78:P79"/>
    <mergeCell ref="Q78:Q79"/>
    <mergeCell ref="R78:R79"/>
    <mergeCell ref="A80:A81"/>
    <mergeCell ref="B80:B81"/>
    <mergeCell ref="C80:C81"/>
    <mergeCell ref="D80:D81"/>
    <mergeCell ref="E80:E81"/>
    <mergeCell ref="G78:G79"/>
    <mergeCell ref="J78:J79"/>
    <mergeCell ref="K78:K79"/>
    <mergeCell ref="L78:L79"/>
    <mergeCell ref="M78:M79"/>
    <mergeCell ref="N78:N79"/>
    <mergeCell ref="A78:A79"/>
    <mergeCell ref="B78:B79"/>
    <mergeCell ref="C78:C79"/>
    <mergeCell ref="D78:D79"/>
    <mergeCell ref="E78:E79"/>
    <mergeCell ref="F78:F79"/>
    <mergeCell ref="N80:N81"/>
    <mergeCell ref="O80:O81"/>
    <mergeCell ref="P80:P81"/>
    <mergeCell ref="R72:R77"/>
    <mergeCell ref="G75:G77"/>
    <mergeCell ref="G72:G74"/>
    <mergeCell ref="J72:J77"/>
    <mergeCell ref="K72:K77"/>
    <mergeCell ref="L72:L77"/>
    <mergeCell ref="M72:M77"/>
    <mergeCell ref="N72:N77"/>
    <mergeCell ref="A72:A77"/>
    <mergeCell ref="B72:B77"/>
    <mergeCell ref="C72:C77"/>
    <mergeCell ref="D72:D77"/>
    <mergeCell ref="E72:E77"/>
    <mergeCell ref="F72:F77"/>
    <mergeCell ref="A70:A71"/>
    <mergeCell ref="B70:B71"/>
    <mergeCell ref="C70:C71"/>
    <mergeCell ref="D70:D71"/>
    <mergeCell ref="E70:E71"/>
    <mergeCell ref="F70:F71"/>
    <mergeCell ref="O72:O77"/>
    <mergeCell ref="P72:P77"/>
    <mergeCell ref="Q72:Q77"/>
    <mergeCell ref="Q68:Q69"/>
    <mergeCell ref="R68:R69"/>
    <mergeCell ref="F68:F69"/>
    <mergeCell ref="G68:G69"/>
    <mergeCell ref="J68:J69"/>
    <mergeCell ref="K68:K69"/>
    <mergeCell ref="L68:L69"/>
    <mergeCell ref="M68:M69"/>
    <mergeCell ref="N70:N71"/>
    <mergeCell ref="O70:O71"/>
    <mergeCell ref="P70:P71"/>
    <mergeCell ref="Q70:Q71"/>
    <mergeCell ref="R70:R71"/>
    <mergeCell ref="G70:G71"/>
    <mergeCell ref="H70:H71"/>
    <mergeCell ref="I70:I71"/>
    <mergeCell ref="K70:K71"/>
    <mergeCell ref="L70:L71"/>
    <mergeCell ref="M70:M71"/>
    <mergeCell ref="P63:P67"/>
    <mergeCell ref="Q63:Q67"/>
    <mergeCell ref="R63:R67"/>
    <mergeCell ref="J64:J67"/>
    <mergeCell ref="A68:A69"/>
    <mergeCell ref="B68:B69"/>
    <mergeCell ref="C68:C69"/>
    <mergeCell ref="D68:D69"/>
    <mergeCell ref="E68:E69"/>
    <mergeCell ref="G63:G67"/>
    <mergeCell ref="K63:K67"/>
    <mergeCell ref="L63:L67"/>
    <mergeCell ref="M63:M67"/>
    <mergeCell ref="N63:N67"/>
    <mergeCell ref="O63:O67"/>
    <mergeCell ref="A63:A67"/>
    <mergeCell ref="B63:B67"/>
    <mergeCell ref="C63:C67"/>
    <mergeCell ref="D63:D67"/>
    <mergeCell ref="E63:E67"/>
    <mergeCell ref="F63:F67"/>
    <mergeCell ref="N68:N69"/>
    <mergeCell ref="O68:O69"/>
    <mergeCell ref="P68:P69"/>
    <mergeCell ref="M56:M58"/>
    <mergeCell ref="N56:N58"/>
    <mergeCell ref="N59:N62"/>
    <mergeCell ref="O59:O62"/>
    <mergeCell ref="P59:P62"/>
    <mergeCell ref="Q59:Q62"/>
    <mergeCell ref="R59:R62"/>
    <mergeCell ref="F59:F62"/>
    <mergeCell ref="G59:G62"/>
    <mergeCell ref="J59:J62"/>
    <mergeCell ref="K59:K62"/>
    <mergeCell ref="L59:L62"/>
    <mergeCell ref="M59:M62"/>
    <mergeCell ref="A59:A62"/>
    <mergeCell ref="B59:B62"/>
    <mergeCell ref="C59:C62"/>
    <mergeCell ref="D59:D62"/>
    <mergeCell ref="E59:E62"/>
    <mergeCell ref="G56:G58"/>
    <mergeCell ref="J56:J58"/>
    <mergeCell ref="K56:K58"/>
    <mergeCell ref="L56:L58"/>
    <mergeCell ref="M52:M55"/>
    <mergeCell ref="N52:N55"/>
    <mergeCell ref="O56:O58"/>
    <mergeCell ref="P56:P58"/>
    <mergeCell ref="Q56:Q58"/>
    <mergeCell ref="R56:R58"/>
    <mergeCell ref="A52:A55"/>
    <mergeCell ref="B52:B55"/>
    <mergeCell ref="C52:C55"/>
    <mergeCell ref="D52:D55"/>
    <mergeCell ref="A56:A58"/>
    <mergeCell ref="B56:B58"/>
    <mergeCell ref="C56:C58"/>
    <mergeCell ref="D56:D58"/>
    <mergeCell ref="E56:E58"/>
    <mergeCell ref="F56:F58"/>
    <mergeCell ref="G52:G55"/>
    <mergeCell ref="J52:J55"/>
    <mergeCell ref="K52:K55"/>
    <mergeCell ref="E52:E55"/>
    <mergeCell ref="F52:F55"/>
    <mergeCell ref="O52:O55"/>
    <mergeCell ref="P52:P55"/>
    <mergeCell ref="Q52:Q55"/>
    <mergeCell ref="L46:L49"/>
    <mergeCell ref="M46:M49"/>
    <mergeCell ref="N46:N49"/>
    <mergeCell ref="O50:O51"/>
    <mergeCell ref="P50:P51"/>
    <mergeCell ref="Q50:Q51"/>
    <mergeCell ref="R50:R51"/>
    <mergeCell ref="L50:L51"/>
    <mergeCell ref="M50:M51"/>
    <mergeCell ref="N50:N51"/>
    <mergeCell ref="R52:R55"/>
    <mergeCell ref="L52:L55"/>
    <mergeCell ref="A50:A51"/>
    <mergeCell ref="B50:B51"/>
    <mergeCell ref="C50:C51"/>
    <mergeCell ref="D50:D51"/>
    <mergeCell ref="E50:E51"/>
    <mergeCell ref="F50:F51"/>
    <mergeCell ref="G46:G49"/>
    <mergeCell ref="J46:J49"/>
    <mergeCell ref="K46:K49"/>
    <mergeCell ref="A46:A49"/>
    <mergeCell ref="B46:B49"/>
    <mergeCell ref="C46:C49"/>
    <mergeCell ref="D46:D49"/>
    <mergeCell ref="E46:E49"/>
    <mergeCell ref="F46:F49"/>
    <mergeCell ref="G50:G51"/>
    <mergeCell ref="J50:J51"/>
    <mergeCell ref="K50:K51"/>
    <mergeCell ref="O46:O49"/>
    <mergeCell ref="P46:P49"/>
    <mergeCell ref="Q46:Q49"/>
    <mergeCell ref="R46:R49"/>
    <mergeCell ref="O40:O43"/>
    <mergeCell ref="P40:P43"/>
    <mergeCell ref="Q40:Q43"/>
    <mergeCell ref="R40:R43"/>
    <mergeCell ref="A44:A45"/>
    <mergeCell ref="B44:B45"/>
    <mergeCell ref="C44:C45"/>
    <mergeCell ref="D44:D45"/>
    <mergeCell ref="E44:E45"/>
    <mergeCell ref="F44:F45"/>
    <mergeCell ref="G40:G43"/>
    <mergeCell ref="J40:J43"/>
    <mergeCell ref="K40:K43"/>
    <mergeCell ref="L40:L43"/>
    <mergeCell ref="M40:M43"/>
    <mergeCell ref="N40:N43"/>
    <mergeCell ref="O44:O45"/>
    <mergeCell ref="P44:P45"/>
    <mergeCell ref="Q44:Q45"/>
    <mergeCell ref="R44:R45"/>
    <mergeCell ref="L44:L45"/>
    <mergeCell ref="M44:M45"/>
    <mergeCell ref="N44:N45"/>
    <mergeCell ref="A40:A43"/>
    <mergeCell ref="B40:B43"/>
    <mergeCell ref="C40:C43"/>
    <mergeCell ref="D40:D43"/>
    <mergeCell ref="E40:E43"/>
    <mergeCell ref="F40:F43"/>
    <mergeCell ref="G35:G38"/>
    <mergeCell ref="J35:J38"/>
    <mergeCell ref="K35:K38"/>
    <mergeCell ref="G44:G45"/>
    <mergeCell ref="J44:J45"/>
    <mergeCell ref="K44:K45"/>
    <mergeCell ref="N28:N29"/>
    <mergeCell ref="O30:O34"/>
    <mergeCell ref="P30:P34"/>
    <mergeCell ref="Q30:Q34"/>
    <mergeCell ref="R30:R34"/>
    <mergeCell ref="A35:A38"/>
    <mergeCell ref="B35:B38"/>
    <mergeCell ref="C35:C38"/>
    <mergeCell ref="D35:D38"/>
    <mergeCell ref="E35:E38"/>
    <mergeCell ref="F35:F38"/>
    <mergeCell ref="G30:G34"/>
    <mergeCell ref="J30:J34"/>
    <mergeCell ref="K30:K34"/>
    <mergeCell ref="L30:L34"/>
    <mergeCell ref="M30:M34"/>
    <mergeCell ref="N30:N34"/>
    <mergeCell ref="O35:O38"/>
    <mergeCell ref="P35:P38"/>
    <mergeCell ref="Q35:Q38"/>
    <mergeCell ref="R35:R38"/>
    <mergeCell ref="L35:L38"/>
    <mergeCell ref="M35:M38"/>
    <mergeCell ref="N35:N38"/>
    <mergeCell ref="A30:A34"/>
    <mergeCell ref="B30:B34"/>
    <mergeCell ref="C30:C34"/>
    <mergeCell ref="D30:D34"/>
    <mergeCell ref="E30:E34"/>
    <mergeCell ref="F30:F34"/>
    <mergeCell ref="I28:I29"/>
    <mergeCell ref="J28:J29"/>
    <mergeCell ref="K28:K29"/>
    <mergeCell ref="O24:O25"/>
    <mergeCell ref="P24:P25"/>
    <mergeCell ref="Q26:Q27"/>
    <mergeCell ref="R26:R27"/>
    <mergeCell ref="A28:A29"/>
    <mergeCell ref="B28:B29"/>
    <mergeCell ref="C28:C29"/>
    <mergeCell ref="D28:D29"/>
    <mergeCell ref="E28:E29"/>
    <mergeCell ref="F28:F29"/>
    <mergeCell ref="G28:G29"/>
    <mergeCell ref="H28:H29"/>
    <mergeCell ref="K26:K27"/>
    <mergeCell ref="L26:L27"/>
    <mergeCell ref="M26:M27"/>
    <mergeCell ref="N26:N27"/>
    <mergeCell ref="O26:O27"/>
    <mergeCell ref="P26:P27"/>
    <mergeCell ref="O28:O29"/>
    <mergeCell ref="P28:P29"/>
    <mergeCell ref="Q28:Q29"/>
    <mergeCell ref="R28:R29"/>
    <mergeCell ref="L28:L29"/>
    <mergeCell ref="M28:M29"/>
    <mergeCell ref="A26:A27"/>
    <mergeCell ref="B26:B27"/>
    <mergeCell ref="C26:C27"/>
    <mergeCell ref="D26:D27"/>
    <mergeCell ref="E26:E27"/>
    <mergeCell ref="F26:F27"/>
    <mergeCell ref="G26:G27"/>
    <mergeCell ref="J26:J27"/>
    <mergeCell ref="K24:K25"/>
    <mergeCell ref="N20:N21"/>
    <mergeCell ref="O20:O21"/>
    <mergeCell ref="P20:P21"/>
    <mergeCell ref="Q22:Q23"/>
    <mergeCell ref="R22:R23"/>
    <mergeCell ref="A24:A25"/>
    <mergeCell ref="B24:B25"/>
    <mergeCell ref="C24:C25"/>
    <mergeCell ref="D24:D25"/>
    <mergeCell ref="E24:E25"/>
    <mergeCell ref="F24:F25"/>
    <mergeCell ref="G24:G25"/>
    <mergeCell ref="J24:J25"/>
    <mergeCell ref="K22:K23"/>
    <mergeCell ref="L22:L23"/>
    <mergeCell ref="M22:M23"/>
    <mergeCell ref="N22:N23"/>
    <mergeCell ref="O22:O23"/>
    <mergeCell ref="P22:P23"/>
    <mergeCell ref="Q24:Q25"/>
    <mergeCell ref="R24:R25"/>
    <mergeCell ref="L24:L25"/>
    <mergeCell ref="M24:M25"/>
    <mergeCell ref="N24:N25"/>
    <mergeCell ref="A22:A23"/>
    <mergeCell ref="B22:B23"/>
    <mergeCell ref="C22:C23"/>
    <mergeCell ref="D22:D23"/>
    <mergeCell ref="E22:E23"/>
    <mergeCell ref="F22:F23"/>
    <mergeCell ref="G22:G23"/>
    <mergeCell ref="J22:J23"/>
    <mergeCell ref="K20:K21"/>
    <mergeCell ref="M16:M17"/>
    <mergeCell ref="N16:N17"/>
    <mergeCell ref="O16:O17"/>
    <mergeCell ref="P16:P17"/>
    <mergeCell ref="Q18:Q19"/>
    <mergeCell ref="R18:R19"/>
    <mergeCell ref="A20:A21"/>
    <mergeCell ref="B20:B21"/>
    <mergeCell ref="C20:C21"/>
    <mergeCell ref="D20:D21"/>
    <mergeCell ref="E20:E21"/>
    <mergeCell ref="F20:F21"/>
    <mergeCell ref="G20:G21"/>
    <mergeCell ref="J20:J21"/>
    <mergeCell ref="K18:K19"/>
    <mergeCell ref="L18:L19"/>
    <mergeCell ref="M18:M19"/>
    <mergeCell ref="N18:N19"/>
    <mergeCell ref="O18:O19"/>
    <mergeCell ref="P18:P19"/>
    <mergeCell ref="Q20:Q21"/>
    <mergeCell ref="R20:R21"/>
    <mergeCell ref="L20:L21"/>
    <mergeCell ref="M20:M21"/>
    <mergeCell ref="A18:A19"/>
    <mergeCell ref="B18:B19"/>
    <mergeCell ref="C18:C19"/>
    <mergeCell ref="D18:D19"/>
    <mergeCell ref="E18:E19"/>
    <mergeCell ref="F18:F19"/>
    <mergeCell ref="G18:G19"/>
    <mergeCell ref="J18:J19"/>
    <mergeCell ref="K16:K17"/>
    <mergeCell ref="L8:L9"/>
    <mergeCell ref="M8:M9"/>
    <mergeCell ref="N8:N9"/>
    <mergeCell ref="O8:O9"/>
    <mergeCell ref="P8:P9"/>
    <mergeCell ref="Q11:Q15"/>
    <mergeCell ref="R11:R15"/>
    <mergeCell ref="A16:A17"/>
    <mergeCell ref="B16:B17"/>
    <mergeCell ref="C16:C17"/>
    <mergeCell ref="D16:D17"/>
    <mergeCell ref="E16:E17"/>
    <mergeCell ref="F16:F17"/>
    <mergeCell ref="G16:G17"/>
    <mergeCell ref="J16:J17"/>
    <mergeCell ref="K11:K15"/>
    <mergeCell ref="L11:L15"/>
    <mergeCell ref="M11:M15"/>
    <mergeCell ref="N11:N15"/>
    <mergeCell ref="O11:O15"/>
    <mergeCell ref="P11:P15"/>
    <mergeCell ref="Q16:Q17"/>
    <mergeCell ref="R16:R17"/>
    <mergeCell ref="L16:L17"/>
    <mergeCell ref="A11:A15"/>
    <mergeCell ref="B11:B15"/>
    <mergeCell ref="C11:C15"/>
    <mergeCell ref="D11:D15"/>
    <mergeCell ref="E11:E15"/>
    <mergeCell ref="F11:F15"/>
    <mergeCell ref="G11:G15"/>
    <mergeCell ref="J11:J15"/>
    <mergeCell ref="K8:K9"/>
    <mergeCell ref="Q4:Q5"/>
    <mergeCell ref="R4:R5"/>
    <mergeCell ref="A8:A9"/>
    <mergeCell ref="B8:B9"/>
    <mergeCell ref="C8:C9"/>
    <mergeCell ref="D8:D9"/>
    <mergeCell ref="E8:E9"/>
    <mergeCell ref="F8:F9"/>
    <mergeCell ref="G8:G9"/>
    <mergeCell ref="J8:J9"/>
    <mergeCell ref="G4:G5"/>
    <mergeCell ref="H4:I4"/>
    <mergeCell ref="J4:J5"/>
    <mergeCell ref="K4:L4"/>
    <mergeCell ref="M4:N4"/>
    <mergeCell ref="O4:P4"/>
    <mergeCell ref="A4:A5"/>
    <mergeCell ref="B4:B5"/>
    <mergeCell ref="C4:C5"/>
    <mergeCell ref="D4:D5"/>
    <mergeCell ref="E4:E5"/>
    <mergeCell ref="F4:F5"/>
    <mergeCell ref="Q8:Q9"/>
    <mergeCell ref="R8:R9"/>
  </mergeCells>
  <pageMargins left="0.25" right="0.25" top="0.75" bottom="0.75" header="0.3" footer="0.3"/>
  <pageSetup paperSize="8" scale="55" fitToHeight="0" orientation="landscape" horizontalDpi="4294967292"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62"/>
  <sheetViews>
    <sheetView topLeftCell="G55" workbookViewId="0">
      <selection activeCell="K62" sqref="K62:R62"/>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7.85546875" bestFit="1" customWidth="1"/>
    <col min="7" max="7" width="35.28515625" bestFit="1" customWidth="1"/>
    <col min="8" max="8" width="19.140625" bestFit="1" customWidth="1"/>
    <col min="9" max="9" width="10.42578125" customWidth="1"/>
    <col min="10" max="10" width="28.140625" bestFit="1" customWidth="1"/>
    <col min="11" max="11" width="22.28515625" customWidth="1"/>
    <col min="12" max="12" width="16.85546875" customWidth="1"/>
    <col min="13" max="16" width="13.140625" customWidth="1"/>
    <col min="17" max="17" width="22.85546875" customWidth="1"/>
    <col min="18" max="18"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2" spans="1:18" ht="15.75">
      <c r="A2" s="642" t="s">
        <v>5799</v>
      </c>
      <c r="B2" s="642"/>
      <c r="C2" s="642"/>
      <c r="D2" s="642"/>
      <c r="E2" s="642"/>
      <c r="F2" s="642"/>
      <c r="G2" s="642"/>
      <c r="H2" s="642"/>
      <c r="I2" s="642"/>
      <c r="J2" s="642"/>
      <c r="K2" s="642"/>
      <c r="L2" s="642"/>
      <c r="M2" s="642"/>
      <c r="N2" s="642"/>
      <c r="O2" s="642"/>
      <c r="P2" s="642"/>
      <c r="Q2" s="642"/>
      <c r="R2" s="642"/>
    </row>
    <row r="3" spans="1:18" ht="15.75">
      <c r="A3" s="1"/>
      <c r="B3" s="2"/>
      <c r="C3" s="2"/>
      <c r="D3" s="2"/>
      <c r="E3" s="2"/>
      <c r="F3" s="2"/>
      <c r="G3" s="2"/>
      <c r="H3" s="2"/>
      <c r="I3" s="2"/>
      <c r="J3" s="2"/>
      <c r="K3" s="2"/>
      <c r="L3" s="2"/>
      <c r="M3" s="2"/>
      <c r="N3" s="2"/>
      <c r="O3" s="2"/>
      <c r="P3" s="2"/>
      <c r="Q3" s="2"/>
      <c r="R3" s="2"/>
    </row>
    <row r="4" spans="1:18" s="3" customFormat="1" ht="30" customHeight="1">
      <c r="A4" s="487" t="s">
        <v>0</v>
      </c>
      <c r="B4" s="489" t="s">
        <v>1</v>
      </c>
      <c r="C4" s="489" t="s">
        <v>2</v>
      </c>
      <c r="D4" s="489" t="s">
        <v>3</v>
      </c>
      <c r="E4" s="487" t="s">
        <v>4</v>
      </c>
      <c r="F4" s="487" t="s">
        <v>5</v>
      </c>
      <c r="G4" s="487" t="s">
        <v>6</v>
      </c>
      <c r="H4" s="484" t="s">
        <v>7</v>
      </c>
      <c r="I4" s="544"/>
      <c r="J4" s="487" t="s">
        <v>1224</v>
      </c>
      <c r="K4" s="484" t="s">
        <v>1425</v>
      </c>
      <c r="L4" s="485"/>
      <c r="M4" s="561" t="s">
        <v>2245</v>
      </c>
      <c r="N4" s="562"/>
      <c r="O4" s="561" t="s">
        <v>1227</v>
      </c>
      <c r="P4" s="562"/>
      <c r="Q4" s="487" t="s">
        <v>12</v>
      </c>
      <c r="R4" s="489" t="s">
        <v>13</v>
      </c>
    </row>
    <row r="5" spans="1:18" s="3" customFormat="1" ht="35.25" customHeight="1">
      <c r="A5" s="488"/>
      <c r="B5" s="490"/>
      <c r="C5" s="490"/>
      <c r="D5" s="490"/>
      <c r="E5" s="488"/>
      <c r="F5" s="488"/>
      <c r="G5" s="488"/>
      <c r="H5" s="151" t="s">
        <v>14</v>
      </c>
      <c r="I5" s="151" t="s">
        <v>15</v>
      </c>
      <c r="J5" s="488"/>
      <c r="K5" s="152">
        <v>2016</v>
      </c>
      <c r="L5" s="152">
        <v>2017</v>
      </c>
      <c r="M5" s="152">
        <v>2016</v>
      </c>
      <c r="N5" s="152">
        <v>2017</v>
      </c>
      <c r="O5" s="152">
        <v>2016</v>
      </c>
      <c r="P5" s="152">
        <v>2017</v>
      </c>
      <c r="Q5" s="488"/>
      <c r="R5" s="490"/>
    </row>
    <row r="6" spans="1:18" s="3" customFormat="1" ht="15.75" customHeight="1">
      <c r="A6" s="164" t="s">
        <v>16</v>
      </c>
      <c r="B6" s="151" t="s">
        <v>17</v>
      </c>
      <c r="C6" s="151" t="s">
        <v>18</v>
      </c>
      <c r="D6" s="151" t="s">
        <v>19</v>
      </c>
      <c r="E6" s="149" t="s">
        <v>20</v>
      </c>
      <c r="F6" s="149" t="s">
        <v>21</v>
      </c>
      <c r="G6" s="149" t="s">
        <v>22</v>
      </c>
      <c r="H6" s="151" t="s">
        <v>23</v>
      </c>
      <c r="I6" s="151" t="s">
        <v>24</v>
      </c>
      <c r="J6" s="149" t="s">
        <v>25</v>
      </c>
      <c r="K6" s="152" t="s">
        <v>26</v>
      </c>
      <c r="L6" s="152" t="s">
        <v>27</v>
      </c>
      <c r="M6" s="152" t="s">
        <v>28</v>
      </c>
      <c r="N6" s="152" t="s">
        <v>29</v>
      </c>
      <c r="O6" s="152" t="s">
        <v>30</v>
      </c>
      <c r="P6" s="152" t="s">
        <v>31</v>
      </c>
      <c r="Q6" s="149" t="s">
        <v>32</v>
      </c>
      <c r="R6" s="151" t="s">
        <v>33</v>
      </c>
    </row>
    <row r="7" spans="1:18" s="203" customFormat="1" ht="51">
      <c r="A7" s="367">
        <v>1</v>
      </c>
      <c r="B7" s="144" t="s">
        <v>1647</v>
      </c>
      <c r="C7" s="144" t="s">
        <v>2727</v>
      </c>
      <c r="D7" s="144">
        <v>12</v>
      </c>
      <c r="E7" s="144" t="s">
        <v>3275</v>
      </c>
      <c r="F7" s="144" t="s">
        <v>3276</v>
      </c>
      <c r="G7" s="144" t="s">
        <v>51</v>
      </c>
      <c r="H7" s="144" t="s">
        <v>1454</v>
      </c>
      <c r="I7" s="165">
        <v>1</v>
      </c>
      <c r="J7" s="144" t="s">
        <v>3277</v>
      </c>
      <c r="K7" s="144" t="s">
        <v>38</v>
      </c>
      <c r="L7" s="144" t="s">
        <v>944</v>
      </c>
      <c r="M7" s="346">
        <v>110000</v>
      </c>
      <c r="N7" s="346"/>
      <c r="O7" s="346">
        <v>110000</v>
      </c>
      <c r="P7" s="346"/>
      <c r="Q7" s="144" t="s">
        <v>3278</v>
      </c>
      <c r="R7" s="144" t="s">
        <v>3279</v>
      </c>
    </row>
    <row r="8" spans="1:18" s="203" customFormat="1" ht="38.25">
      <c r="A8" s="367">
        <v>2</v>
      </c>
      <c r="B8" s="144" t="s">
        <v>1250</v>
      </c>
      <c r="C8" s="144" t="s">
        <v>2727</v>
      </c>
      <c r="D8" s="144">
        <v>13</v>
      </c>
      <c r="E8" s="144" t="s">
        <v>3281</v>
      </c>
      <c r="F8" s="144" t="s">
        <v>3282</v>
      </c>
      <c r="G8" s="144" t="s">
        <v>1362</v>
      </c>
      <c r="H8" s="144" t="s">
        <v>1363</v>
      </c>
      <c r="I8" s="165">
        <v>1</v>
      </c>
      <c r="J8" s="144" t="s">
        <v>3283</v>
      </c>
      <c r="K8" s="144" t="s">
        <v>35</v>
      </c>
      <c r="L8" s="144" t="s">
        <v>944</v>
      </c>
      <c r="M8" s="346">
        <v>10000</v>
      </c>
      <c r="N8" s="346"/>
      <c r="O8" s="346">
        <v>10000</v>
      </c>
      <c r="P8" s="346"/>
      <c r="Q8" s="144" t="s">
        <v>3278</v>
      </c>
      <c r="R8" s="144" t="s">
        <v>3279</v>
      </c>
    </row>
    <row r="9" spans="1:18" s="203" customFormat="1" ht="76.5">
      <c r="A9" s="367">
        <v>3</v>
      </c>
      <c r="B9" s="144" t="s">
        <v>1647</v>
      </c>
      <c r="C9" s="144">
        <v>5</v>
      </c>
      <c r="D9" s="144">
        <v>13</v>
      </c>
      <c r="E9" s="144" t="s">
        <v>3284</v>
      </c>
      <c r="F9" s="144" t="s">
        <v>3285</v>
      </c>
      <c r="G9" s="144" t="s">
        <v>3286</v>
      </c>
      <c r="H9" s="144" t="s">
        <v>1562</v>
      </c>
      <c r="I9" s="165">
        <v>1</v>
      </c>
      <c r="J9" s="144" t="s">
        <v>3287</v>
      </c>
      <c r="K9" s="144" t="s">
        <v>53</v>
      </c>
      <c r="L9" s="144" t="s">
        <v>944</v>
      </c>
      <c r="M9" s="346">
        <v>85000</v>
      </c>
      <c r="N9" s="346"/>
      <c r="O9" s="346">
        <v>85000</v>
      </c>
      <c r="P9" s="346"/>
      <c r="Q9" s="144" t="s">
        <v>3278</v>
      </c>
      <c r="R9" s="144" t="s">
        <v>3279</v>
      </c>
    </row>
    <row r="10" spans="1:18" s="203" customFormat="1" ht="38.25">
      <c r="A10" s="367">
        <v>4</v>
      </c>
      <c r="B10" s="144" t="s">
        <v>1647</v>
      </c>
      <c r="C10" s="144">
        <v>5</v>
      </c>
      <c r="D10" s="144">
        <v>13</v>
      </c>
      <c r="E10" s="144" t="s">
        <v>3288</v>
      </c>
      <c r="F10" s="144" t="s">
        <v>3289</v>
      </c>
      <c r="G10" s="144" t="s">
        <v>3290</v>
      </c>
      <c r="H10" s="144" t="s">
        <v>3291</v>
      </c>
      <c r="I10" s="165">
        <v>1</v>
      </c>
      <c r="J10" s="144" t="s">
        <v>3292</v>
      </c>
      <c r="K10" s="144" t="s">
        <v>50</v>
      </c>
      <c r="L10" s="144" t="s">
        <v>944</v>
      </c>
      <c r="M10" s="346">
        <v>70000</v>
      </c>
      <c r="N10" s="346"/>
      <c r="O10" s="346">
        <v>70000</v>
      </c>
      <c r="P10" s="346"/>
      <c r="Q10" s="144" t="s">
        <v>3278</v>
      </c>
      <c r="R10" s="144" t="s">
        <v>3279</v>
      </c>
    </row>
    <row r="11" spans="1:18" s="203" customFormat="1" ht="38.25">
      <c r="A11" s="367">
        <v>5</v>
      </c>
      <c r="B11" s="144" t="s">
        <v>1647</v>
      </c>
      <c r="C11" s="144">
        <v>5</v>
      </c>
      <c r="D11" s="144">
        <v>13</v>
      </c>
      <c r="E11" s="144" t="s">
        <v>3293</v>
      </c>
      <c r="F11" s="144" t="s">
        <v>3289</v>
      </c>
      <c r="G11" s="144" t="s">
        <v>3290</v>
      </c>
      <c r="H11" s="144" t="s">
        <v>3291</v>
      </c>
      <c r="I11" s="165">
        <v>1</v>
      </c>
      <c r="J11" s="144" t="s">
        <v>3292</v>
      </c>
      <c r="K11" s="144" t="s">
        <v>50</v>
      </c>
      <c r="L11" s="144" t="s">
        <v>944</v>
      </c>
      <c r="M11" s="346">
        <v>68500</v>
      </c>
      <c r="N11" s="346"/>
      <c r="O11" s="346">
        <v>68500</v>
      </c>
      <c r="P11" s="346"/>
      <c r="Q11" s="144" t="s">
        <v>3278</v>
      </c>
      <c r="R11" s="144" t="s">
        <v>3279</v>
      </c>
    </row>
    <row r="12" spans="1:18" s="203" customFormat="1" ht="63.75" customHeight="1">
      <c r="A12" s="702">
        <v>6</v>
      </c>
      <c r="B12" s="511" t="s">
        <v>3280</v>
      </c>
      <c r="C12" s="511" t="s">
        <v>2727</v>
      </c>
      <c r="D12" s="511">
        <v>13</v>
      </c>
      <c r="E12" s="511" t="s">
        <v>3294</v>
      </c>
      <c r="F12" s="511" t="s">
        <v>3295</v>
      </c>
      <c r="G12" s="511" t="s">
        <v>2341</v>
      </c>
      <c r="H12" s="144" t="s">
        <v>1562</v>
      </c>
      <c r="I12" s="165">
        <v>1</v>
      </c>
      <c r="J12" s="511" t="s">
        <v>3296</v>
      </c>
      <c r="K12" s="511" t="s">
        <v>53</v>
      </c>
      <c r="L12" s="511" t="s">
        <v>944</v>
      </c>
      <c r="M12" s="594">
        <v>16500</v>
      </c>
      <c r="N12" s="594"/>
      <c r="O12" s="594">
        <v>16500</v>
      </c>
      <c r="P12" s="594"/>
      <c r="Q12" s="511" t="s">
        <v>3278</v>
      </c>
      <c r="R12" s="511" t="s">
        <v>3279</v>
      </c>
    </row>
    <row r="13" spans="1:18" s="203" customFormat="1" ht="60.75" customHeight="1">
      <c r="A13" s="703"/>
      <c r="B13" s="512"/>
      <c r="C13" s="512"/>
      <c r="D13" s="512"/>
      <c r="E13" s="512"/>
      <c r="F13" s="512"/>
      <c r="G13" s="512"/>
      <c r="H13" s="144" t="s">
        <v>1363</v>
      </c>
      <c r="I13" s="165">
        <v>1</v>
      </c>
      <c r="J13" s="512"/>
      <c r="K13" s="512"/>
      <c r="L13" s="512"/>
      <c r="M13" s="595"/>
      <c r="N13" s="595"/>
      <c r="O13" s="595"/>
      <c r="P13" s="595"/>
      <c r="Q13" s="512"/>
      <c r="R13" s="512"/>
    </row>
    <row r="14" spans="1:18" s="203" customFormat="1" ht="49.5" customHeight="1">
      <c r="A14" s="702">
        <v>7</v>
      </c>
      <c r="B14" s="517" t="s">
        <v>1250</v>
      </c>
      <c r="C14" s="517" t="s">
        <v>525</v>
      </c>
      <c r="D14" s="517">
        <v>13</v>
      </c>
      <c r="E14" s="511" t="s">
        <v>3297</v>
      </c>
      <c r="F14" s="511" t="s">
        <v>3298</v>
      </c>
      <c r="G14" s="511" t="s">
        <v>3299</v>
      </c>
      <c r="H14" s="144" t="s">
        <v>1358</v>
      </c>
      <c r="I14" s="165">
        <v>1</v>
      </c>
      <c r="J14" s="511" t="s">
        <v>3300</v>
      </c>
      <c r="K14" s="511" t="s">
        <v>50</v>
      </c>
      <c r="L14" s="511" t="s">
        <v>944</v>
      </c>
      <c r="M14" s="594">
        <v>30530</v>
      </c>
      <c r="N14" s="594"/>
      <c r="O14" s="594">
        <v>30530</v>
      </c>
      <c r="P14" s="594"/>
      <c r="Q14" s="511" t="s">
        <v>3301</v>
      </c>
      <c r="R14" s="511" t="s">
        <v>3302</v>
      </c>
    </row>
    <row r="15" spans="1:18" s="203" customFormat="1" ht="66.75" customHeight="1">
      <c r="A15" s="703"/>
      <c r="B15" s="518"/>
      <c r="C15" s="518"/>
      <c r="D15" s="518"/>
      <c r="E15" s="512"/>
      <c r="F15" s="512"/>
      <c r="G15" s="512"/>
      <c r="H15" s="144" t="s">
        <v>1363</v>
      </c>
      <c r="I15" s="165">
        <v>1</v>
      </c>
      <c r="J15" s="512"/>
      <c r="K15" s="512"/>
      <c r="L15" s="512"/>
      <c r="M15" s="595"/>
      <c r="N15" s="595"/>
      <c r="O15" s="595"/>
      <c r="P15" s="595"/>
      <c r="Q15" s="512"/>
      <c r="R15" s="512"/>
    </row>
    <row r="16" spans="1:18" s="203" customFormat="1" ht="71.25" customHeight="1">
      <c r="A16" s="702">
        <v>8</v>
      </c>
      <c r="B16" s="517" t="s">
        <v>1250</v>
      </c>
      <c r="C16" s="517" t="s">
        <v>1701</v>
      </c>
      <c r="D16" s="517">
        <v>13</v>
      </c>
      <c r="E16" s="511" t="s">
        <v>3303</v>
      </c>
      <c r="F16" s="511" t="s">
        <v>3304</v>
      </c>
      <c r="G16" s="511" t="s">
        <v>3305</v>
      </c>
      <c r="H16" s="144" t="s">
        <v>1424</v>
      </c>
      <c r="I16" s="165">
        <v>1500</v>
      </c>
      <c r="J16" s="511" t="s">
        <v>3306</v>
      </c>
      <c r="K16" s="511" t="s">
        <v>44</v>
      </c>
      <c r="L16" s="511" t="s">
        <v>944</v>
      </c>
      <c r="M16" s="594">
        <v>35474.959999999999</v>
      </c>
      <c r="N16" s="594"/>
      <c r="O16" s="594">
        <v>35474.959999999999</v>
      </c>
      <c r="P16" s="594"/>
      <c r="Q16" s="511" t="s">
        <v>3307</v>
      </c>
      <c r="R16" s="511" t="s">
        <v>3308</v>
      </c>
    </row>
    <row r="17" spans="1:18" s="203" customFormat="1" ht="71.25" customHeight="1">
      <c r="A17" s="704"/>
      <c r="B17" s="522"/>
      <c r="C17" s="522"/>
      <c r="D17" s="522"/>
      <c r="E17" s="521"/>
      <c r="F17" s="521"/>
      <c r="G17" s="521"/>
      <c r="H17" s="214" t="s">
        <v>2782</v>
      </c>
      <c r="I17" s="166">
        <v>400</v>
      </c>
      <c r="J17" s="521"/>
      <c r="K17" s="521"/>
      <c r="L17" s="521"/>
      <c r="M17" s="669"/>
      <c r="N17" s="669"/>
      <c r="O17" s="669"/>
      <c r="P17" s="669"/>
      <c r="Q17" s="521"/>
      <c r="R17" s="521"/>
    </row>
    <row r="18" spans="1:18" s="203" customFormat="1" ht="87" customHeight="1">
      <c r="A18" s="703"/>
      <c r="B18" s="518"/>
      <c r="C18" s="518"/>
      <c r="D18" s="518"/>
      <c r="E18" s="512"/>
      <c r="F18" s="512"/>
      <c r="G18" s="512"/>
      <c r="H18" s="214" t="s">
        <v>1358</v>
      </c>
      <c r="I18" s="166">
        <v>1</v>
      </c>
      <c r="J18" s="512"/>
      <c r="K18" s="512"/>
      <c r="L18" s="512"/>
      <c r="M18" s="595"/>
      <c r="N18" s="595"/>
      <c r="O18" s="595"/>
      <c r="P18" s="595"/>
      <c r="Q18" s="512"/>
      <c r="R18" s="512"/>
    </row>
    <row r="19" spans="1:18" s="203" customFormat="1" ht="133.5" customHeight="1">
      <c r="A19" s="367">
        <v>9</v>
      </c>
      <c r="B19" s="272" t="s">
        <v>1250</v>
      </c>
      <c r="C19" s="272" t="s">
        <v>45</v>
      </c>
      <c r="D19" s="272">
        <v>4</v>
      </c>
      <c r="E19" s="144" t="s">
        <v>3309</v>
      </c>
      <c r="F19" s="144" t="s">
        <v>3310</v>
      </c>
      <c r="G19" s="144" t="s">
        <v>1086</v>
      </c>
      <c r="H19" s="214" t="s">
        <v>1454</v>
      </c>
      <c r="I19" s="167">
        <v>1</v>
      </c>
      <c r="J19" s="144" t="s">
        <v>3311</v>
      </c>
      <c r="K19" s="144" t="s">
        <v>50</v>
      </c>
      <c r="L19" s="144" t="s">
        <v>944</v>
      </c>
      <c r="M19" s="346">
        <v>44000</v>
      </c>
      <c r="N19" s="346"/>
      <c r="O19" s="346">
        <v>44000</v>
      </c>
      <c r="P19" s="346"/>
      <c r="Q19" s="144" t="s">
        <v>3312</v>
      </c>
      <c r="R19" s="144" t="s">
        <v>3313</v>
      </c>
    </row>
    <row r="20" spans="1:18" s="203" customFormat="1" ht="178.5">
      <c r="A20" s="367">
        <v>10</v>
      </c>
      <c r="B20" s="272" t="s">
        <v>1250</v>
      </c>
      <c r="C20" s="272" t="s">
        <v>525</v>
      </c>
      <c r="D20" s="272">
        <v>13</v>
      </c>
      <c r="E20" s="144" t="s">
        <v>3314</v>
      </c>
      <c r="F20" s="144" t="s">
        <v>3315</v>
      </c>
      <c r="G20" s="144" t="s">
        <v>3316</v>
      </c>
      <c r="H20" s="144" t="s">
        <v>1497</v>
      </c>
      <c r="I20" s="168">
        <v>1</v>
      </c>
      <c r="J20" s="144" t="s">
        <v>3317</v>
      </c>
      <c r="K20" s="144" t="s">
        <v>44</v>
      </c>
      <c r="L20" s="144" t="s">
        <v>944</v>
      </c>
      <c r="M20" s="346">
        <v>19994.240000000002</v>
      </c>
      <c r="N20" s="346"/>
      <c r="O20" s="346">
        <v>19994.240000000002</v>
      </c>
      <c r="P20" s="346"/>
      <c r="Q20" s="144" t="s">
        <v>3318</v>
      </c>
      <c r="R20" s="144" t="s">
        <v>3319</v>
      </c>
    </row>
    <row r="21" spans="1:18" s="203" customFormat="1" ht="102">
      <c r="A21" s="367">
        <v>11</v>
      </c>
      <c r="B21" s="272" t="s">
        <v>1250</v>
      </c>
      <c r="C21" s="272">
        <v>5</v>
      </c>
      <c r="D21" s="272">
        <v>13</v>
      </c>
      <c r="E21" s="144" t="s">
        <v>3320</v>
      </c>
      <c r="F21" s="144" t="s">
        <v>3321</v>
      </c>
      <c r="G21" s="144" t="s">
        <v>3322</v>
      </c>
      <c r="H21" s="144" t="s">
        <v>1358</v>
      </c>
      <c r="I21" s="168">
        <v>1</v>
      </c>
      <c r="J21" s="144" t="s">
        <v>3323</v>
      </c>
      <c r="K21" s="144" t="s">
        <v>42</v>
      </c>
      <c r="L21" s="144" t="s">
        <v>944</v>
      </c>
      <c r="M21" s="346">
        <v>65838.06</v>
      </c>
      <c r="N21" s="346"/>
      <c r="O21" s="346">
        <v>65838.06</v>
      </c>
      <c r="P21" s="346"/>
      <c r="Q21" s="144" t="s">
        <v>3324</v>
      </c>
      <c r="R21" s="144" t="s">
        <v>3325</v>
      </c>
    </row>
    <row r="22" spans="1:18" s="203" customFormat="1" ht="25.5">
      <c r="A22" s="702">
        <v>12</v>
      </c>
      <c r="B22" s="517" t="s">
        <v>1250</v>
      </c>
      <c r="C22" s="517">
        <v>5</v>
      </c>
      <c r="D22" s="517">
        <v>13</v>
      </c>
      <c r="E22" s="511" t="s">
        <v>3326</v>
      </c>
      <c r="F22" s="511" t="s">
        <v>3327</v>
      </c>
      <c r="G22" s="511" t="s">
        <v>3328</v>
      </c>
      <c r="H22" s="144" t="s">
        <v>1401</v>
      </c>
      <c r="I22" s="165">
        <v>2</v>
      </c>
      <c r="J22" s="511" t="s">
        <v>3329</v>
      </c>
      <c r="K22" s="511" t="s">
        <v>1262</v>
      </c>
      <c r="L22" s="511" t="s">
        <v>944</v>
      </c>
      <c r="M22" s="594">
        <v>60983.39</v>
      </c>
      <c r="N22" s="594"/>
      <c r="O22" s="594">
        <v>60983.39</v>
      </c>
      <c r="P22" s="594"/>
      <c r="Q22" s="511" t="s">
        <v>3330</v>
      </c>
      <c r="R22" s="511" t="s">
        <v>3331</v>
      </c>
    </row>
    <row r="23" spans="1:18" s="203" customFormat="1" ht="38.25">
      <c r="A23" s="704"/>
      <c r="B23" s="522"/>
      <c r="C23" s="522"/>
      <c r="D23" s="522"/>
      <c r="E23" s="521"/>
      <c r="F23" s="521"/>
      <c r="G23" s="521"/>
      <c r="H23" s="144" t="s">
        <v>1424</v>
      </c>
      <c r="I23" s="165">
        <v>1000</v>
      </c>
      <c r="J23" s="521"/>
      <c r="K23" s="521"/>
      <c r="L23" s="521"/>
      <c r="M23" s="669"/>
      <c r="N23" s="669"/>
      <c r="O23" s="669"/>
      <c r="P23" s="669"/>
      <c r="Q23" s="521"/>
      <c r="R23" s="521"/>
    </row>
    <row r="24" spans="1:18" s="203" customFormat="1" ht="38.25">
      <c r="A24" s="704"/>
      <c r="B24" s="522"/>
      <c r="C24" s="522"/>
      <c r="D24" s="522"/>
      <c r="E24" s="521"/>
      <c r="F24" s="521"/>
      <c r="G24" s="521"/>
      <c r="H24" s="144" t="s">
        <v>1358</v>
      </c>
      <c r="I24" s="165">
        <v>1</v>
      </c>
      <c r="J24" s="521"/>
      <c r="K24" s="521"/>
      <c r="L24" s="521"/>
      <c r="M24" s="669"/>
      <c r="N24" s="669"/>
      <c r="O24" s="669"/>
      <c r="P24" s="669"/>
      <c r="Q24" s="521"/>
      <c r="R24" s="521"/>
    </row>
    <row r="25" spans="1:18" s="203" customFormat="1" ht="25.5">
      <c r="A25" s="703"/>
      <c r="B25" s="518"/>
      <c r="C25" s="518"/>
      <c r="D25" s="518"/>
      <c r="E25" s="512"/>
      <c r="F25" s="512"/>
      <c r="G25" s="512"/>
      <c r="H25" s="144" t="s">
        <v>1497</v>
      </c>
      <c r="I25" s="165">
        <v>1</v>
      </c>
      <c r="J25" s="512"/>
      <c r="K25" s="512"/>
      <c r="L25" s="512"/>
      <c r="M25" s="595"/>
      <c r="N25" s="595"/>
      <c r="O25" s="595"/>
      <c r="P25" s="595"/>
      <c r="Q25" s="512"/>
      <c r="R25" s="512"/>
    </row>
    <row r="26" spans="1:18" s="203" customFormat="1" ht="114.75">
      <c r="A26" s="367">
        <v>13</v>
      </c>
      <c r="B26" s="272" t="s">
        <v>1250</v>
      </c>
      <c r="C26" s="272" t="s">
        <v>525</v>
      </c>
      <c r="D26" s="272">
        <v>13</v>
      </c>
      <c r="E26" s="144" t="s">
        <v>3332</v>
      </c>
      <c r="F26" s="144" t="s">
        <v>3333</v>
      </c>
      <c r="G26" s="144" t="s">
        <v>2173</v>
      </c>
      <c r="H26" s="144" t="s">
        <v>2262</v>
      </c>
      <c r="I26" s="168">
        <v>1</v>
      </c>
      <c r="J26" s="144" t="s">
        <v>3334</v>
      </c>
      <c r="K26" s="144" t="s">
        <v>35</v>
      </c>
      <c r="L26" s="144" t="s">
        <v>944</v>
      </c>
      <c r="M26" s="346">
        <v>56419.8</v>
      </c>
      <c r="N26" s="346"/>
      <c r="O26" s="346">
        <v>56419.8</v>
      </c>
      <c r="P26" s="346"/>
      <c r="Q26" s="144" t="s">
        <v>3335</v>
      </c>
      <c r="R26" s="144" t="s">
        <v>3336</v>
      </c>
    </row>
    <row r="27" spans="1:18" s="203" customFormat="1" ht="127.5">
      <c r="A27" s="367">
        <v>14</v>
      </c>
      <c r="B27" s="272" t="s">
        <v>1250</v>
      </c>
      <c r="C27" s="272">
        <v>5</v>
      </c>
      <c r="D27" s="272">
        <v>13</v>
      </c>
      <c r="E27" s="144" t="s">
        <v>3337</v>
      </c>
      <c r="F27" s="144" t="s">
        <v>3338</v>
      </c>
      <c r="G27" s="144" t="s">
        <v>2119</v>
      </c>
      <c r="H27" s="144" t="s">
        <v>2262</v>
      </c>
      <c r="I27" s="168">
        <v>1</v>
      </c>
      <c r="J27" s="144" t="s">
        <v>3339</v>
      </c>
      <c r="K27" s="144" t="s">
        <v>42</v>
      </c>
      <c r="L27" s="144" t="s">
        <v>944</v>
      </c>
      <c r="M27" s="346">
        <v>18177</v>
      </c>
      <c r="N27" s="346"/>
      <c r="O27" s="346">
        <v>18177</v>
      </c>
      <c r="P27" s="346"/>
      <c r="Q27" s="144" t="s">
        <v>3340</v>
      </c>
      <c r="R27" s="144" t="s">
        <v>3341</v>
      </c>
    </row>
    <row r="28" spans="1:18" s="203" customFormat="1" ht="114.75">
      <c r="A28" s="367">
        <v>15</v>
      </c>
      <c r="B28" s="272" t="s">
        <v>1250</v>
      </c>
      <c r="C28" s="272" t="s">
        <v>36</v>
      </c>
      <c r="D28" s="272">
        <v>13</v>
      </c>
      <c r="E28" s="144" t="s">
        <v>3342</v>
      </c>
      <c r="F28" s="144" t="s">
        <v>3343</v>
      </c>
      <c r="G28" s="144" t="s">
        <v>2086</v>
      </c>
      <c r="H28" s="144" t="s">
        <v>1358</v>
      </c>
      <c r="I28" s="168">
        <v>1</v>
      </c>
      <c r="J28" s="144" t="s">
        <v>3344</v>
      </c>
      <c r="K28" s="144" t="s">
        <v>1262</v>
      </c>
      <c r="L28" s="144" t="s">
        <v>944</v>
      </c>
      <c r="M28" s="346">
        <v>20000</v>
      </c>
      <c r="N28" s="346"/>
      <c r="O28" s="346">
        <v>20000</v>
      </c>
      <c r="P28" s="346"/>
      <c r="Q28" s="144" t="s">
        <v>3345</v>
      </c>
      <c r="R28" s="144" t="s">
        <v>3346</v>
      </c>
    </row>
    <row r="29" spans="1:18" s="203" customFormat="1" ht="63.75">
      <c r="A29" s="367">
        <v>16</v>
      </c>
      <c r="B29" s="144" t="s">
        <v>1647</v>
      </c>
      <c r="C29" s="272" t="s">
        <v>801</v>
      </c>
      <c r="D29" s="272">
        <v>6</v>
      </c>
      <c r="E29" s="144" t="s">
        <v>3347</v>
      </c>
      <c r="F29" s="144" t="s">
        <v>3348</v>
      </c>
      <c r="G29" s="144" t="s">
        <v>3349</v>
      </c>
      <c r="H29" s="144" t="s">
        <v>1424</v>
      </c>
      <c r="I29" s="168">
        <v>9000</v>
      </c>
      <c r="J29" s="144" t="s">
        <v>3350</v>
      </c>
      <c r="K29" s="144" t="s">
        <v>40</v>
      </c>
      <c r="L29" s="144" t="s">
        <v>944</v>
      </c>
      <c r="M29" s="346">
        <v>36900</v>
      </c>
      <c r="N29" s="346"/>
      <c r="O29" s="346">
        <v>36900</v>
      </c>
      <c r="P29" s="346"/>
      <c r="Q29" s="144" t="s">
        <v>3351</v>
      </c>
      <c r="R29" s="144" t="s">
        <v>3352</v>
      </c>
    </row>
    <row r="30" spans="1:18" s="203" customFormat="1" ht="63.75">
      <c r="A30" s="367">
        <v>17</v>
      </c>
      <c r="B30" s="272" t="s">
        <v>1250</v>
      </c>
      <c r="C30" s="272" t="s">
        <v>1229</v>
      </c>
      <c r="D30" s="272">
        <v>13</v>
      </c>
      <c r="E30" s="144" t="s">
        <v>3353</v>
      </c>
      <c r="F30" s="144" t="s">
        <v>3354</v>
      </c>
      <c r="G30" s="144" t="s">
        <v>3355</v>
      </c>
      <c r="H30" s="144" t="s">
        <v>3356</v>
      </c>
      <c r="I30" s="168">
        <v>1</v>
      </c>
      <c r="J30" s="144" t="s">
        <v>3357</v>
      </c>
      <c r="K30" s="144" t="s">
        <v>38</v>
      </c>
      <c r="L30" s="144" t="s">
        <v>944</v>
      </c>
      <c r="M30" s="346">
        <v>8000</v>
      </c>
      <c r="N30" s="346"/>
      <c r="O30" s="346">
        <v>8000</v>
      </c>
      <c r="P30" s="346"/>
      <c r="Q30" s="144" t="s">
        <v>3358</v>
      </c>
      <c r="R30" s="144" t="s">
        <v>3359</v>
      </c>
    </row>
    <row r="31" spans="1:18" s="203" customFormat="1" ht="86.25" customHeight="1">
      <c r="A31" s="367">
        <v>18</v>
      </c>
      <c r="B31" s="144" t="s">
        <v>1647</v>
      </c>
      <c r="C31" s="144">
        <v>3</v>
      </c>
      <c r="D31" s="144">
        <v>12</v>
      </c>
      <c r="E31" s="144" t="s">
        <v>3360</v>
      </c>
      <c r="F31" s="144" t="s">
        <v>3361</v>
      </c>
      <c r="G31" s="144" t="s">
        <v>3109</v>
      </c>
      <c r="H31" s="144" t="s">
        <v>1562</v>
      </c>
      <c r="I31" s="168">
        <v>1</v>
      </c>
      <c r="J31" s="144" t="s">
        <v>3362</v>
      </c>
      <c r="K31" s="144" t="s">
        <v>50</v>
      </c>
      <c r="L31" s="144" t="s">
        <v>944</v>
      </c>
      <c r="M31" s="346">
        <v>24000</v>
      </c>
      <c r="N31" s="346"/>
      <c r="O31" s="346">
        <v>24000</v>
      </c>
      <c r="P31" s="346"/>
      <c r="Q31" s="144" t="s">
        <v>3363</v>
      </c>
      <c r="R31" s="144" t="s">
        <v>3364</v>
      </c>
    </row>
    <row r="32" spans="1:18" s="203" customFormat="1" ht="102" customHeight="1">
      <c r="A32" s="368">
        <v>19</v>
      </c>
      <c r="B32" s="144" t="s">
        <v>1647</v>
      </c>
      <c r="C32" s="213" t="s">
        <v>72</v>
      </c>
      <c r="D32" s="213">
        <v>12</v>
      </c>
      <c r="E32" s="213" t="s">
        <v>3365</v>
      </c>
      <c r="F32" s="213" t="s">
        <v>3366</v>
      </c>
      <c r="G32" s="213" t="s">
        <v>3367</v>
      </c>
      <c r="H32" s="144" t="s">
        <v>1562</v>
      </c>
      <c r="I32" s="168">
        <v>1</v>
      </c>
      <c r="J32" s="213" t="s">
        <v>3368</v>
      </c>
      <c r="K32" s="213" t="s">
        <v>42</v>
      </c>
      <c r="L32" s="213" t="s">
        <v>944</v>
      </c>
      <c r="M32" s="360">
        <v>22249.9</v>
      </c>
      <c r="N32" s="360"/>
      <c r="O32" s="360">
        <v>22249.9</v>
      </c>
      <c r="P32" s="360"/>
      <c r="Q32" s="213" t="s">
        <v>3369</v>
      </c>
      <c r="R32" s="213" t="s">
        <v>3370</v>
      </c>
    </row>
    <row r="33" spans="1:18" s="203" customFormat="1" ht="102">
      <c r="A33" s="367">
        <v>20</v>
      </c>
      <c r="B33" s="144" t="s">
        <v>1250</v>
      </c>
      <c r="C33" s="144" t="s">
        <v>1237</v>
      </c>
      <c r="D33" s="144">
        <v>11</v>
      </c>
      <c r="E33" s="144" t="s">
        <v>3371</v>
      </c>
      <c r="F33" s="144" t="s">
        <v>3372</v>
      </c>
      <c r="G33" s="144" t="s">
        <v>3109</v>
      </c>
      <c r="H33" s="144" t="s">
        <v>1562</v>
      </c>
      <c r="I33" s="168">
        <v>1</v>
      </c>
      <c r="J33" s="144" t="s">
        <v>3373</v>
      </c>
      <c r="K33" s="144" t="s">
        <v>53</v>
      </c>
      <c r="L33" s="144" t="s">
        <v>944</v>
      </c>
      <c r="M33" s="346">
        <v>18231</v>
      </c>
      <c r="N33" s="346"/>
      <c r="O33" s="346">
        <v>18231</v>
      </c>
      <c r="P33" s="346"/>
      <c r="Q33" s="144" t="s">
        <v>3374</v>
      </c>
      <c r="R33" s="144" t="s">
        <v>3375</v>
      </c>
    </row>
    <row r="34" spans="1:18" s="141" customFormat="1" ht="52.5" customHeight="1">
      <c r="A34" s="702">
        <v>21</v>
      </c>
      <c r="B34" s="511" t="s">
        <v>1250</v>
      </c>
      <c r="C34" s="511" t="s">
        <v>36</v>
      </c>
      <c r="D34" s="511">
        <v>13</v>
      </c>
      <c r="E34" s="517" t="s">
        <v>3376</v>
      </c>
      <c r="F34" s="511" t="s">
        <v>5396</v>
      </c>
      <c r="G34" s="511" t="s">
        <v>3377</v>
      </c>
      <c r="H34" s="144" t="s">
        <v>2262</v>
      </c>
      <c r="I34" s="165">
        <v>1</v>
      </c>
      <c r="J34" s="511" t="s">
        <v>3378</v>
      </c>
      <c r="K34" s="511" t="s">
        <v>42</v>
      </c>
      <c r="L34" s="511" t="s">
        <v>944</v>
      </c>
      <c r="M34" s="594">
        <v>27646.799999999999</v>
      </c>
      <c r="N34" s="594"/>
      <c r="O34" s="594">
        <v>27646.799999999999</v>
      </c>
      <c r="P34" s="594"/>
      <c r="Q34" s="511" t="s">
        <v>3379</v>
      </c>
      <c r="R34" s="511" t="s">
        <v>3380</v>
      </c>
    </row>
    <row r="35" spans="1:18" s="203" customFormat="1" ht="94.5" customHeight="1">
      <c r="A35" s="703"/>
      <c r="B35" s="512"/>
      <c r="C35" s="512"/>
      <c r="D35" s="512"/>
      <c r="E35" s="518"/>
      <c r="F35" s="512"/>
      <c r="G35" s="512"/>
      <c r="H35" s="144" t="s">
        <v>1363</v>
      </c>
      <c r="I35" s="165">
        <v>1</v>
      </c>
      <c r="J35" s="512"/>
      <c r="K35" s="512"/>
      <c r="L35" s="512"/>
      <c r="M35" s="595"/>
      <c r="N35" s="595"/>
      <c r="O35" s="595"/>
      <c r="P35" s="595"/>
      <c r="Q35" s="512"/>
      <c r="R35" s="512"/>
    </row>
    <row r="36" spans="1:18" s="203" customFormat="1" ht="102">
      <c r="A36" s="367">
        <v>22</v>
      </c>
      <c r="B36" s="144" t="s">
        <v>1647</v>
      </c>
      <c r="C36" s="272" t="s">
        <v>36</v>
      </c>
      <c r="D36" s="272">
        <v>13</v>
      </c>
      <c r="E36" s="144" t="s">
        <v>3381</v>
      </c>
      <c r="F36" s="144" t="s">
        <v>3382</v>
      </c>
      <c r="G36" s="272" t="s">
        <v>1086</v>
      </c>
      <c r="H36" s="144" t="s">
        <v>351</v>
      </c>
      <c r="I36" s="168">
        <v>1</v>
      </c>
      <c r="J36" s="144" t="s">
        <v>3383</v>
      </c>
      <c r="K36" s="144" t="s">
        <v>42</v>
      </c>
      <c r="L36" s="144" t="s">
        <v>944</v>
      </c>
      <c r="M36" s="346">
        <v>23260.92</v>
      </c>
      <c r="N36" s="346"/>
      <c r="O36" s="346">
        <v>23260.92</v>
      </c>
      <c r="P36" s="346"/>
      <c r="Q36" s="144" t="s">
        <v>3384</v>
      </c>
      <c r="R36" s="144" t="s">
        <v>3385</v>
      </c>
    </row>
    <row r="37" spans="1:18" s="203" customFormat="1" ht="60.75" customHeight="1">
      <c r="A37" s="144">
        <v>23</v>
      </c>
      <c r="B37" s="144" t="s">
        <v>1647</v>
      </c>
      <c r="C37" s="144" t="s">
        <v>45</v>
      </c>
      <c r="D37" s="144">
        <v>3</v>
      </c>
      <c r="E37" s="144" t="s">
        <v>3386</v>
      </c>
      <c r="F37" s="144" t="s">
        <v>3387</v>
      </c>
      <c r="G37" s="144" t="s">
        <v>51</v>
      </c>
      <c r="H37" s="144" t="s">
        <v>3388</v>
      </c>
      <c r="I37" s="144">
        <v>1</v>
      </c>
      <c r="J37" s="144" t="s">
        <v>3277</v>
      </c>
      <c r="K37" s="144" t="s">
        <v>944</v>
      </c>
      <c r="L37" s="346" t="s">
        <v>38</v>
      </c>
      <c r="M37" s="144"/>
      <c r="N37" s="346">
        <v>40000</v>
      </c>
      <c r="O37" s="144"/>
      <c r="P37" s="346">
        <v>40000</v>
      </c>
      <c r="Q37" s="144" t="s">
        <v>3389</v>
      </c>
      <c r="R37" s="144" t="s">
        <v>3390</v>
      </c>
    </row>
    <row r="38" spans="1:18" s="203" customFormat="1" ht="89.25">
      <c r="A38" s="144">
        <v>24</v>
      </c>
      <c r="B38" s="144" t="s">
        <v>1647</v>
      </c>
      <c r="C38" s="144">
        <v>1</v>
      </c>
      <c r="D38" s="144">
        <v>9</v>
      </c>
      <c r="E38" s="144" t="s">
        <v>3391</v>
      </c>
      <c r="F38" s="144" t="s">
        <v>3392</v>
      </c>
      <c r="G38" s="144" t="s">
        <v>51</v>
      </c>
      <c r="H38" s="144" t="s">
        <v>3388</v>
      </c>
      <c r="I38" s="144">
        <v>1</v>
      </c>
      <c r="J38" s="144" t="s">
        <v>3393</v>
      </c>
      <c r="K38" s="144" t="s">
        <v>944</v>
      </c>
      <c r="L38" s="144" t="s">
        <v>38</v>
      </c>
      <c r="M38" s="144"/>
      <c r="N38" s="346">
        <v>90000</v>
      </c>
      <c r="O38" s="144"/>
      <c r="P38" s="346">
        <v>90000</v>
      </c>
      <c r="Q38" s="144" t="s">
        <v>3389</v>
      </c>
      <c r="R38" s="144" t="s">
        <v>3390</v>
      </c>
    </row>
    <row r="39" spans="1:18" s="203" customFormat="1" ht="89.25">
      <c r="A39" s="144">
        <v>25</v>
      </c>
      <c r="B39" s="144" t="s">
        <v>1647</v>
      </c>
      <c r="C39" s="144" t="s">
        <v>109</v>
      </c>
      <c r="D39" s="144">
        <v>13</v>
      </c>
      <c r="E39" s="144" t="s">
        <v>3284</v>
      </c>
      <c r="F39" s="144" t="s">
        <v>3394</v>
      </c>
      <c r="G39" s="144" t="s">
        <v>3286</v>
      </c>
      <c r="H39" s="144" t="s">
        <v>1562</v>
      </c>
      <c r="I39" s="165">
        <v>1</v>
      </c>
      <c r="J39" s="144" t="s">
        <v>3395</v>
      </c>
      <c r="K39" s="144" t="s">
        <v>944</v>
      </c>
      <c r="L39" s="144" t="s">
        <v>53</v>
      </c>
      <c r="M39" s="346"/>
      <c r="N39" s="346">
        <v>85000</v>
      </c>
      <c r="O39" s="346"/>
      <c r="P39" s="346">
        <v>85000</v>
      </c>
      <c r="Q39" s="144" t="s">
        <v>3389</v>
      </c>
      <c r="R39" s="144" t="s">
        <v>3390</v>
      </c>
    </row>
    <row r="40" spans="1:18" s="203" customFormat="1" ht="61.5" customHeight="1">
      <c r="A40" s="144">
        <v>26</v>
      </c>
      <c r="B40" s="144" t="s">
        <v>1647</v>
      </c>
      <c r="C40" s="144" t="s">
        <v>109</v>
      </c>
      <c r="D40" s="144">
        <v>13</v>
      </c>
      <c r="E40" s="144" t="s">
        <v>3293</v>
      </c>
      <c r="F40" s="144" t="s">
        <v>3396</v>
      </c>
      <c r="G40" s="144" t="s">
        <v>3290</v>
      </c>
      <c r="H40" s="144" t="s">
        <v>3291</v>
      </c>
      <c r="I40" s="165">
        <v>1</v>
      </c>
      <c r="J40" s="144" t="s">
        <v>3397</v>
      </c>
      <c r="K40" s="144" t="s">
        <v>944</v>
      </c>
      <c r="L40" s="144" t="s">
        <v>50</v>
      </c>
      <c r="M40" s="144"/>
      <c r="N40" s="346">
        <v>55000</v>
      </c>
      <c r="O40" s="144"/>
      <c r="P40" s="346">
        <v>55000</v>
      </c>
      <c r="Q40" s="144" t="s">
        <v>3389</v>
      </c>
      <c r="R40" s="144" t="s">
        <v>3390</v>
      </c>
    </row>
    <row r="41" spans="1:18" s="203" customFormat="1" ht="63.75">
      <c r="A41" s="144">
        <v>27</v>
      </c>
      <c r="B41" s="144" t="s">
        <v>47</v>
      </c>
      <c r="C41" s="144">
        <v>1</v>
      </c>
      <c r="D41" s="144">
        <v>6</v>
      </c>
      <c r="E41" s="144" t="s">
        <v>3398</v>
      </c>
      <c r="F41" s="144" t="s">
        <v>3399</v>
      </c>
      <c r="G41" s="144" t="s">
        <v>317</v>
      </c>
      <c r="H41" s="144" t="s">
        <v>3400</v>
      </c>
      <c r="I41" s="144" t="s">
        <v>3401</v>
      </c>
      <c r="J41" s="144" t="s">
        <v>3402</v>
      </c>
      <c r="K41" s="144"/>
      <c r="L41" s="144" t="s">
        <v>3403</v>
      </c>
      <c r="M41" s="144"/>
      <c r="N41" s="369">
        <v>19261.8</v>
      </c>
      <c r="O41" s="144"/>
      <c r="P41" s="369">
        <v>19261.8</v>
      </c>
      <c r="Q41" s="144" t="s">
        <v>3404</v>
      </c>
      <c r="R41" s="144" t="s">
        <v>3405</v>
      </c>
    </row>
    <row r="42" spans="1:18" s="203" customFormat="1" ht="165.75">
      <c r="A42" s="144">
        <v>28</v>
      </c>
      <c r="B42" s="144" t="s">
        <v>1250</v>
      </c>
      <c r="C42" s="144" t="s">
        <v>109</v>
      </c>
      <c r="D42" s="144">
        <v>13</v>
      </c>
      <c r="E42" s="144" t="s">
        <v>3406</v>
      </c>
      <c r="F42" s="144" t="s">
        <v>3407</v>
      </c>
      <c r="G42" s="144" t="s">
        <v>2173</v>
      </c>
      <c r="H42" s="144" t="s">
        <v>3408</v>
      </c>
      <c r="I42" s="144" t="s">
        <v>3409</v>
      </c>
      <c r="J42" s="144" t="s">
        <v>3410</v>
      </c>
      <c r="K42" s="144"/>
      <c r="L42" s="144" t="s">
        <v>1647</v>
      </c>
      <c r="M42" s="144"/>
      <c r="N42" s="369">
        <v>30519</v>
      </c>
      <c r="O42" s="144"/>
      <c r="P42" s="369">
        <v>30519</v>
      </c>
      <c r="Q42" s="144" t="s">
        <v>3411</v>
      </c>
      <c r="R42" s="144" t="s">
        <v>3412</v>
      </c>
    </row>
    <row r="43" spans="1:18" s="203" customFormat="1" ht="191.25">
      <c r="A43" s="144">
        <v>29</v>
      </c>
      <c r="B43" s="144" t="s">
        <v>47</v>
      </c>
      <c r="C43" s="144">
        <v>2</v>
      </c>
      <c r="D43" s="144">
        <v>12</v>
      </c>
      <c r="E43" s="144" t="s">
        <v>3413</v>
      </c>
      <c r="F43" s="144" t="s">
        <v>3414</v>
      </c>
      <c r="G43" s="144" t="s">
        <v>994</v>
      </c>
      <c r="H43" s="144" t="s">
        <v>3415</v>
      </c>
      <c r="I43" s="144" t="s">
        <v>3416</v>
      </c>
      <c r="J43" s="144" t="s">
        <v>3417</v>
      </c>
      <c r="K43" s="144"/>
      <c r="L43" s="144" t="s">
        <v>1647</v>
      </c>
      <c r="M43" s="144"/>
      <c r="N43" s="369">
        <v>20115.439999999999</v>
      </c>
      <c r="O43" s="144"/>
      <c r="P43" s="369">
        <v>20115.439999999999</v>
      </c>
      <c r="Q43" s="144" t="s">
        <v>3418</v>
      </c>
      <c r="R43" s="144" t="s">
        <v>3419</v>
      </c>
    </row>
    <row r="44" spans="1:18" s="203" customFormat="1" ht="150.75" customHeight="1">
      <c r="A44" s="144">
        <v>30</v>
      </c>
      <c r="B44" s="144" t="s">
        <v>1262</v>
      </c>
      <c r="C44" s="144">
        <v>1</v>
      </c>
      <c r="D44" s="144">
        <v>13</v>
      </c>
      <c r="E44" s="144" t="s">
        <v>3420</v>
      </c>
      <c r="F44" s="144" t="s">
        <v>3421</v>
      </c>
      <c r="G44" s="144" t="s">
        <v>917</v>
      </c>
      <c r="H44" s="144" t="s">
        <v>3422</v>
      </c>
      <c r="I44" s="144" t="s">
        <v>3423</v>
      </c>
      <c r="J44" s="353" t="s">
        <v>3424</v>
      </c>
      <c r="K44" s="144"/>
      <c r="L44" s="144" t="s">
        <v>3425</v>
      </c>
      <c r="M44" s="144"/>
      <c r="N44" s="370">
        <v>62165.599999999999</v>
      </c>
      <c r="O44" s="144"/>
      <c r="P44" s="370">
        <v>62165.599999999999</v>
      </c>
      <c r="Q44" s="144" t="s">
        <v>3426</v>
      </c>
      <c r="R44" s="144" t="s">
        <v>3427</v>
      </c>
    </row>
    <row r="45" spans="1:18" s="203" customFormat="1" ht="102">
      <c r="A45" s="144">
        <v>31</v>
      </c>
      <c r="B45" s="144" t="s">
        <v>1250</v>
      </c>
      <c r="C45" s="144">
        <v>5</v>
      </c>
      <c r="D45" s="144">
        <v>4</v>
      </c>
      <c r="E45" s="144" t="s">
        <v>3428</v>
      </c>
      <c r="F45" s="144" t="s">
        <v>3429</v>
      </c>
      <c r="G45" s="144" t="s">
        <v>1086</v>
      </c>
      <c r="H45" s="144" t="s">
        <v>3430</v>
      </c>
      <c r="I45" s="144" t="s">
        <v>3431</v>
      </c>
      <c r="J45" s="144" t="s">
        <v>3432</v>
      </c>
      <c r="K45" s="144"/>
      <c r="L45" s="144" t="s">
        <v>3433</v>
      </c>
      <c r="M45" s="144"/>
      <c r="N45" s="369">
        <v>62500</v>
      </c>
      <c r="O45" s="144"/>
      <c r="P45" s="369">
        <v>62500</v>
      </c>
      <c r="Q45" s="144" t="s">
        <v>3434</v>
      </c>
      <c r="R45" s="144" t="s">
        <v>3435</v>
      </c>
    </row>
    <row r="46" spans="1:18" s="203" customFormat="1" ht="140.25">
      <c r="A46" s="144">
        <v>32</v>
      </c>
      <c r="B46" s="144" t="s">
        <v>1250</v>
      </c>
      <c r="C46" s="144">
        <v>5</v>
      </c>
      <c r="D46" s="144">
        <v>11</v>
      </c>
      <c r="E46" s="144" t="s">
        <v>3436</v>
      </c>
      <c r="F46" s="144" t="s">
        <v>3437</v>
      </c>
      <c r="G46" s="144" t="s">
        <v>3438</v>
      </c>
      <c r="H46" s="144" t="s">
        <v>3439</v>
      </c>
      <c r="I46" s="144" t="s">
        <v>3440</v>
      </c>
      <c r="J46" s="353" t="s">
        <v>3441</v>
      </c>
      <c r="K46" s="144"/>
      <c r="L46" s="144" t="s">
        <v>1647</v>
      </c>
      <c r="M46" s="144"/>
      <c r="N46" s="369">
        <v>20730</v>
      </c>
      <c r="O46" s="144"/>
      <c r="P46" s="369">
        <v>20730</v>
      </c>
      <c r="Q46" s="144" t="s">
        <v>3442</v>
      </c>
      <c r="R46" s="144" t="s">
        <v>3443</v>
      </c>
    </row>
    <row r="47" spans="1:18" s="203" customFormat="1" ht="76.5">
      <c r="A47" s="144">
        <v>33</v>
      </c>
      <c r="B47" s="144" t="s">
        <v>1250</v>
      </c>
      <c r="C47" s="144">
        <v>2</v>
      </c>
      <c r="D47" s="144">
        <v>12</v>
      </c>
      <c r="E47" s="144" t="s">
        <v>3444</v>
      </c>
      <c r="F47" s="144" t="s">
        <v>3445</v>
      </c>
      <c r="G47" s="144" t="s">
        <v>1086</v>
      </c>
      <c r="H47" s="144" t="s">
        <v>3446</v>
      </c>
      <c r="I47" s="144" t="s">
        <v>3447</v>
      </c>
      <c r="J47" s="144" t="s">
        <v>3448</v>
      </c>
      <c r="K47" s="144"/>
      <c r="L47" s="144" t="s">
        <v>3433</v>
      </c>
      <c r="M47" s="144"/>
      <c r="N47" s="369">
        <v>10103</v>
      </c>
      <c r="O47" s="144"/>
      <c r="P47" s="369">
        <v>10103</v>
      </c>
      <c r="Q47" s="144" t="s">
        <v>3442</v>
      </c>
      <c r="R47" s="144" t="s">
        <v>3443</v>
      </c>
    </row>
    <row r="48" spans="1:18" s="203" customFormat="1" ht="326.25" customHeight="1">
      <c r="A48" s="144">
        <v>34</v>
      </c>
      <c r="B48" s="144" t="s">
        <v>1250</v>
      </c>
      <c r="C48" s="144" t="s">
        <v>109</v>
      </c>
      <c r="D48" s="144">
        <v>13</v>
      </c>
      <c r="E48" s="144" t="s">
        <v>3449</v>
      </c>
      <c r="F48" s="144" t="s">
        <v>3450</v>
      </c>
      <c r="G48" s="144" t="s">
        <v>3451</v>
      </c>
      <c r="H48" s="144" t="s">
        <v>3452</v>
      </c>
      <c r="I48" s="144" t="s">
        <v>3453</v>
      </c>
      <c r="J48" s="144" t="s">
        <v>3454</v>
      </c>
      <c r="K48" s="144"/>
      <c r="L48" s="144" t="s">
        <v>952</v>
      </c>
      <c r="M48" s="144"/>
      <c r="N48" s="369">
        <v>24309.72</v>
      </c>
      <c r="O48" s="144"/>
      <c r="P48" s="369">
        <v>24309.72</v>
      </c>
      <c r="Q48" s="144" t="s">
        <v>3455</v>
      </c>
      <c r="R48" s="144" t="s">
        <v>3456</v>
      </c>
    </row>
    <row r="49" spans="1:18" s="203" customFormat="1" ht="216.75">
      <c r="A49" s="144">
        <v>35</v>
      </c>
      <c r="B49" s="144" t="s">
        <v>1250</v>
      </c>
      <c r="C49" s="144" t="s">
        <v>109</v>
      </c>
      <c r="D49" s="144">
        <v>13</v>
      </c>
      <c r="E49" s="144" t="s">
        <v>3457</v>
      </c>
      <c r="F49" s="144" t="s">
        <v>3458</v>
      </c>
      <c r="G49" s="144" t="s">
        <v>3459</v>
      </c>
      <c r="H49" s="144" t="s">
        <v>3460</v>
      </c>
      <c r="I49" s="144" t="s">
        <v>3461</v>
      </c>
      <c r="J49" s="144" t="s">
        <v>3462</v>
      </c>
      <c r="K49" s="144"/>
      <c r="L49" s="144" t="s">
        <v>1262</v>
      </c>
      <c r="M49" s="144"/>
      <c r="N49" s="370">
        <v>9830.2199999999993</v>
      </c>
      <c r="O49" s="144"/>
      <c r="P49" s="370">
        <v>9830.2199999999993</v>
      </c>
      <c r="Q49" s="144" t="s">
        <v>3463</v>
      </c>
      <c r="R49" s="144" t="s">
        <v>3464</v>
      </c>
    </row>
    <row r="50" spans="1:18" s="203" customFormat="1" ht="191.25">
      <c r="A50" s="144">
        <v>36</v>
      </c>
      <c r="B50" s="144" t="s">
        <v>1250</v>
      </c>
      <c r="C50" s="144">
        <v>5</v>
      </c>
      <c r="D50" s="144">
        <v>11</v>
      </c>
      <c r="E50" s="144" t="s">
        <v>3465</v>
      </c>
      <c r="F50" s="144" t="s">
        <v>3466</v>
      </c>
      <c r="G50" s="144" t="s">
        <v>2683</v>
      </c>
      <c r="H50" s="144" t="s">
        <v>3467</v>
      </c>
      <c r="I50" s="144" t="s">
        <v>3468</v>
      </c>
      <c r="J50" s="144" t="s">
        <v>3469</v>
      </c>
      <c r="K50" s="144"/>
      <c r="L50" s="144" t="s">
        <v>3470</v>
      </c>
      <c r="M50" s="144"/>
      <c r="N50" s="369">
        <v>15773.1</v>
      </c>
      <c r="O50" s="144"/>
      <c r="P50" s="369">
        <v>14773.1</v>
      </c>
      <c r="Q50" s="144" t="s">
        <v>3471</v>
      </c>
      <c r="R50" s="144" t="s">
        <v>3472</v>
      </c>
    </row>
    <row r="51" spans="1:18" s="203" customFormat="1" ht="102">
      <c r="A51" s="144">
        <v>37</v>
      </c>
      <c r="B51" s="144" t="s">
        <v>1250</v>
      </c>
      <c r="C51" s="144">
        <v>1</v>
      </c>
      <c r="D51" s="144">
        <v>13</v>
      </c>
      <c r="E51" s="144" t="s">
        <v>3473</v>
      </c>
      <c r="F51" s="144" t="s">
        <v>3474</v>
      </c>
      <c r="G51" s="144" t="s">
        <v>317</v>
      </c>
      <c r="H51" s="144" t="s">
        <v>3475</v>
      </c>
      <c r="I51" s="144" t="s">
        <v>3476</v>
      </c>
      <c r="J51" s="353" t="s">
        <v>3477</v>
      </c>
      <c r="K51" s="144"/>
      <c r="L51" s="144" t="s">
        <v>963</v>
      </c>
      <c r="M51" s="144"/>
      <c r="N51" s="369">
        <v>9185.4</v>
      </c>
      <c r="O51" s="144"/>
      <c r="P51" s="369">
        <v>9185.4</v>
      </c>
      <c r="Q51" s="144" t="s">
        <v>3478</v>
      </c>
      <c r="R51" s="144" t="s">
        <v>3479</v>
      </c>
    </row>
    <row r="52" spans="1:18" s="203" customFormat="1" ht="165.75">
      <c r="A52" s="144">
        <v>38</v>
      </c>
      <c r="B52" s="144" t="s">
        <v>1250</v>
      </c>
      <c r="C52" s="144">
        <v>1</v>
      </c>
      <c r="D52" s="144">
        <v>6</v>
      </c>
      <c r="E52" s="144" t="s">
        <v>3480</v>
      </c>
      <c r="F52" s="144" t="s">
        <v>3481</v>
      </c>
      <c r="G52" s="144" t="s">
        <v>1086</v>
      </c>
      <c r="H52" s="144" t="s">
        <v>3482</v>
      </c>
      <c r="I52" s="144" t="s">
        <v>3483</v>
      </c>
      <c r="J52" s="144" t="s">
        <v>3484</v>
      </c>
      <c r="K52" s="144"/>
      <c r="L52" s="144" t="s">
        <v>1647</v>
      </c>
      <c r="M52" s="144"/>
      <c r="N52" s="369">
        <v>63070</v>
      </c>
      <c r="O52" s="144"/>
      <c r="P52" s="369">
        <v>63070</v>
      </c>
      <c r="Q52" s="144" t="s">
        <v>3485</v>
      </c>
      <c r="R52" s="144" t="s">
        <v>3486</v>
      </c>
    </row>
    <row r="53" spans="1:18" s="203" customFormat="1" ht="254.25" customHeight="1">
      <c r="A53" s="144">
        <v>39</v>
      </c>
      <c r="B53" s="144" t="s">
        <v>1250</v>
      </c>
      <c r="C53" s="144">
        <v>1</v>
      </c>
      <c r="D53" s="144">
        <v>13</v>
      </c>
      <c r="E53" s="144" t="s">
        <v>3487</v>
      </c>
      <c r="F53" s="144" t="s">
        <v>3488</v>
      </c>
      <c r="G53" s="144" t="s">
        <v>2173</v>
      </c>
      <c r="H53" s="144" t="s">
        <v>3489</v>
      </c>
      <c r="I53" s="215" t="s">
        <v>3490</v>
      </c>
      <c r="J53" s="144" t="s">
        <v>3491</v>
      </c>
      <c r="K53" s="144"/>
      <c r="L53" s="144" t="s">
        <v>3470</v>
      </c>
      <c r="M53" s="144"/>
      <c r="N53" s="369">
        <v>86737.13</v>
      </c>
      <c r="O53" s="144"/>
      <c r="P53" s="369">
        <v>86737.13</v>
      </c>
      <c r="Q53" s="144" t="s">
        <v>3492</v>
      </c>
      <c r="R53" s="144" t="s">
        <v>3493</v>
      </c>
    </row>
    <row r="54" spans="1:18" s="203" customFormat="1" ht="165.75">
      <c r="A54" s="144">
        <v>40</v>
      </c>
      <c r="B54" s="144" t="s">
        <v>1262</v>
      </c>
      <c r="C54" s="144">
        <v>2</v>
      </c>
      <c r="D54" s="144">
        <v>10</v>
      </c>
      <c r="E54" s="144" t="s">
        <v>3494</v>
      </c>
      <c r="F54" s="144" t="s">
        <v>3495</v>
      </c>
      <c r="G54" s="144" t="s">
        <v>2422</v>
      </c>
      <c r="H54" s="144" t="s">
        <v>3489</v>
      </c>
      <c r="I54" s="144" t="s">
        <v>3496</v>
      </c>
      <c r="J54" s="144" t="s">
        <v>3497</v>
      </c>
      <c r="K54" s="144"/>
      <c r="L54" s="144" t="s">
        <v>963</v>
      </c>
      <c r="M54" s="144"/>
      <c r="N54" s="369">
        <v>28268</v>
      </c>
      <c r="O54" s="144"/>
      <c r="P54" s="369">
        <v>25268</v>
      </c>
      <c r="Q54" s="144" t="s">
        <v>3498</v>
      </c>
      <c r="R54" s="144" t="s">
        <v>3499</v>
      </c>
    </row>
    <row r="55" spans="1:18" s="203" customFormat="1" ht="165.75">
      <c r="A55" s="144">
        <v>41</v>
      </c>
      <c r="B55" s="144" t="s">
        <v>47</v>
      </c>
      <c r="C55" s="144">
        <v>3</v>
      </c>
      <c r="D55" s="144">
        <v>13</v>
      </c>
      <c r="E55" s="144" t="s">
        <v>3500</v>
      </c>
      <c r="F55" s="144" t="s">
        <v>3501</v>
      </c>
      <c r="G55" s="144" t="s">
        <v>1086</v>
      </c>
      <c r="H55" s="144" t="s">
        <v>3446</v>
      </c>
      <c r="I55" s="144" t="s">
        <v>3502</v>
      </c>
      <c r="J55" s="353" t="s">
        <v>3503</v>
      </c>
      <c r="K55" s="144"/>
      <c r="L55" s="144" t="s">
        <v>952</v>
      </c>
      <c r="M55" s="144"/>
      <c r="N55" s="369">
        <v>20311.5</v>
      </c>
      <c r="O55" s="144"/>
      <c r="P55" s="369">
        <v>20311.5</v>
      </c>
      <c r="Q55" s="144" t="s">
        <v>3485</v>
      </c>
      <c r="R55" s="144" t="s">
        <v>3486</v>
      </c>
    </row>
    <row r="56" spans="1:18" s="203" customFormat="1" ht="178.5">
      <c r="A56" s="144">
        <v>42</v>
      </c>
      <c r="B56" s="144" t="s">
        <v>47</v>
      </c>
      <c r="C56" s="144">
        <v>2</v>
      </c>
      <c r="D56" s="144">
        <v>12</v>
      </c>
      <c r="E56" s="144" t="s">
        <v>3504</v>
      </c>
      <c r="F56" s="144" t="s">
        <v>3505</v>
      </c>
      <c r="G56" s="144" t="s">
        <v>1086</v>
      </c>
      <c r="H56" s="144" t="s">
        <v>3506</v>
      </c>
      <c r="I56" s="144" t="s">
        <v>3507</v>
      </c>
      <c r="J56" s="144" t="s">
        <v>3508</v>
      </c>
      <c r="K56" s="144"/>
      <c r="L56" s="144" t="s">
        <v>1647</v>
      </c>
      <c r="M56" s="144"/>
      <c r="N56" s="369">
        <v>13950</v>
      </c>
      <c r="O56" s="144"/>
      <c r="P56" s="369">
        <v>13950</v>
      </c>
      <c r="Q56" s="144" t="s">
        <v>3140</v>
      </c>
      <c r="R56" s="144" t="s">
        <v>3509</v>
      </c>
    </row>
    <row r="59" spans="1:18">
      <c r="K59" s="543" t="s">
        <v>938</v>
      </c>
      <c r="L59" s="543"/>
      <c r="M59" s="543"/>
      <c r="N59" s="543"/>
      <c r="O59" s="543" t="s">
        <v>939</v>
      </c>
      <c r="P59" s="543"/>
      <c r="Q59" s="543"/>
      <c r="R59" s="543"/>
    </row>
    <row r="60" spans="1:18">
      <c r="K60" s="543">
        <v>2016</v>
      </c>
      <c r="L60" s="543"/>
      <c r="M60" s="543">
        <v>2017</v>
      </c>
      <c r="N60" s="543"/>
      <c r="O60" s="543">
        <v>2016</v>
      </c>
      <c r="P60" s="543"/>
      <c r="Q60" s="543">
        <v>2017</v>
      </c>
      <c r="R60" s="543"/>
    </row>
    <row r="61" spans="1:18">
      <c r="K61" s="147" t="s">
        <v>940</v>
      </c>
      <c r="L61" s="147" t="s">
        <v>941</v>
      </c>
      <c r="M61" s="147" t="s">
        <v>942</v>
      </c>
      <c r="N61" s="147" t="s">
        <v>941</v>
      </c>
      <c r="O61" s="147" t="s">
        <v>942</v>
      </c>
      <c r="P61" s="147" t="s">
        <v>941</v>
      </c>
      <c r="Q61" s="147" t="s">
        <v>940</v>
      </c>
      <c r="R61" s="147" t="s">
        <v>941</v>
      </c>
    </row>
    <row r="62" spans="1:18">
      <c r="K62" s="108">
        <v>6</v>
      </c>
      <c r="L62" s="111">
        <v>360000</v>
      </c>
      <c r="M62" s="108">
        <v>4</v>
      </c>
      <c r="N62" s="111">
        <v>270000</v>
      </c>
      <c r="O62" s="108">
        <v>16</v>
      </c>
      <c r="P62" s="111">
        <v>511706.07</v>
      </c>
      <c r="Q62" s="108">
        <v>16</v>
      </c>
      <c r="R62" s="111">
        <v>492829.91</v>
      </c>
    </row>
  </sheetData>
  <mergeCells count="101">
    <mergeCell ref="K59:N59"/>
    <mergeCell ref="O59:R59"/>
    <mergeCell ref="K60:L60"/>
    <mergeCell ref="M60:N60"/>
    <mergeCell ref="O60:P60"/>
    <mergeCell ref="Q60:R60"/>
    <mergeCell ref="P34:P35"/>
    <mergeCell ref="Q34:Q35"/>
    <mergeCell ref="R34:R35"/>
    <mergeCell ref="J34:J35"/>
    <mergeCell ref="K34:K35"/>
    <mergeCell ref="L34:L35"/>
    <mergeCell ref="M34:M35"/>
    <mergeCell ref="N34:N35"/>
    <mergeCell ref="O34:O35"/>
    <mergeCell ref="E16:E18"/>
    <mergeCell ref="F16:F18"/>
    <mergeCell ref="F22:F25"/>
    <mergeCell ref="G22:G25"/>
    <mergeCell ref="J22:J25"/>
    <mergeCell ref="K22:K25"/>
    <mergeCell ref="L22:L25"/>
    <mergeCell ref="M22:M25"/>
    <mergeCell ref="A34:A35"/>
    <mergeCell ref="B34:B35"/>
    <mergeCell ref="C34:C35"/>
    <mergeCell ref="D34:D35"/>
    <mergeCell ref="E34:E35"/>
    <mergeCell ref="F34:F35"/>
    <mergeCell ref="G34:G35"/>
    <mergeCell ref="O16:O18"/>
    <mergeCell ref="P16:P18"/>
    <mergeCell ref="Q16:Q18"/>
    <mergeCell ref="R16:R18"/>
    <mergeCell ref="A22:A25"/>
    <mergeCell ref="B22:B25"/>
    <mergeCell ref="C22:C25"/>
    <mergeCell ref="D22:D25"/>
    <mergeCell ref="E22:E25"/>
    <mergeCell ref="G16:G18"/>
    <mergeCell ref="J16:J18"/>
    <mergeCell ref="K16:K18"/>
    <mergeCell ref="L16:L18"/>
    <mergeCell ref="M16:M18"/>
    <mergeCell ref="N16:N18"/>
    <mergeCell ref="N22:N25"/>
    <mergeCell ref="O22:O25"/>
    <mergeCell ref="P22:P25"/>
    <mergeCell ref="Q22:Q25"/>
    <mergeCell ref="R22:R25"/>
    <mergeCell ref="A16:A18"/>
    <mergeCell ref="B16:B18"/>
    <mergeCell ref="C16:C18"/>
    <mergeCell ref="D16:D18"/>
    <mergeCell ref="A14:A15"/>
    <mergeCell ref="B14:B15"/>
    <mergeCell ref="C14:C15"/>
    <mergeCell ref="D14:D15"/>
    <mergeCell ref="O14:O15"/>
    <mergeCell ref="P14:P15"/>
    <mergeCell ref="Q14:Q15"/>
    <mergeCell ref="E14:E15"/>
    <mergeCell ref="F14:F15"/>
    <mergeCell ref="O12:O13"/>
    <mergeCell ref="P12:P13"/>
    <mergeCell ref="Q12:Q13"/>
    <mergeCell ref="R12:R13"/>
    <mergeCell ref="L12:L13"/>
    <mergeCell ref="M12:M13"/>
    <mergeCell ref="N12:N13"/>
    <mergeCell ref="R14:R15"/>
    <mergeCell ref="G14:G15"/>
    <mergeCell ref="J14:J15"/>
    <mergeCell ref="K14:K15"/>
    <mergeCell ref="L14:L15"/>
    <mergeCell ref="M14:M15"/>
    <mergeCell ref="N14:N15"/>
    <mergeCell ref="G12:G13"/>
    <mergeCell ref="J12:J13"/>
    <mergeCell ref="K12:K13"/>
    <mergeCell ref="A12:A13"/>
    <mergeCell ref="B12:B13"/>
    <mergeCell ref="C12:C13"/>
    <mergeCell ref="D12:D13"/>
    <mergeCell ref="E12:E13"/>
    <mergeCell ref="F12:F13"/>
    <mergeCell ref="K4:L4"/>
    <mergeCell ref="M4:N4"/>
    <mergeCell ref="O4:P4"/>
    <mergeCell ref="Q4:Q5"/>
    <mergeCell ref="R4:R5"/>
    <mergeCell ref="A2:R2"/>
    <mergeCell ref="A4:A5"/>
    <mergeCell ref="B4:B5"/>
    <mergeCell ref="C4:C5"/>
    <mergeCell ref="D4:D5"/>
    <mergeCell ref="E4:E5"/>
    <mergeCell ref="F4:F5"/>
    <mergeCell ref="G4:G5"/>
    <mergeCell ref="H4:I4"/>
    <mergeCell ref="J4:J5"/>
  </mergeCells>
  <pageMargins left="0.25" right="0.25" top="0.75" bottom="0.75" header="0.3" footer="0.3"/>
  <pageSetup paperSize="8" scale="55" fitToHeight="0" orientation="landscape"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topLeftCell="A46" zoomScale="80" zoomScaleNormal="80" workbookViewId="0">
      <selection activeCell="K52" sqref="K52:R52"/>
    </sheetView>
  </sheetViews>
  <sheetFormatPr defaultRowHeight="15"/>
  <cols>
    <col min="1" max="1" width="4.7109375" bestFit="1" customWidth="1"/>
    <col min="2" max="2" width="9" customWidth="1"/>
    <col min="3" max="3" width="8.140625" customWidth="1"/>
    <col min="4" max="4" width="9.42578125" customWidth="1"/>
    <col min="5" max="5" width="24.7109375" customWidth="1"/>
    <col min="6" max="6" width="48.5703125" customWidth="1"/>
    <col min="7" max="7" width="13.28515625" customWidth="1"/>
    <col min="8" max="8" width="14.140625" customWidth="1"/>
    <col min="9" max="9" width="8.7109375" style="161" customWidth="1"/>
    <col min="10" max="10" width="32" customWidth="1"/>
    <col min="11" max="11" width="6.7109375" customWidth="1"/>
    <col min="12" max="12" width="10.5703125" customWidth="1"/>
    <col min="13" max="13" width="11.7109375" customWidth="1"/>
    <col min="14" max="14" width="12.140625" customWidth="1"/>
    <col min="15" max="15" width="11.7109375" customWidth="1"/>
    <col min="16" max="16" width="13.28515625" customWidth="1"/>
    <col min="17" max="17" width="15.28515625" customWidth="1"/>
    <col min="18" max="18" width="14.570312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1" spans="1:18">
      <c r="E1" s="133"/>
    </row>
    <row r="2" spans="1:18">
      <c r="A2" s="133" t="s">
        <v>5800</v>
      </c>
      <c r="B2" s="2"/>
      <c r="C2" s="2"/>
      <c r="D2" s="2"/>
      <c r="E2" s="2"/>
      <c r="F2" s="2"/>
      <c r="G2" s="2"/>
      <c r="H2" s="2"/>
      <c r="I2" s="162"/>
      <c r="J2" s="2"/>
      <c r="K2" s="2"/>
      <c r="L2" s="2"/>
      <c r="M2" s="2"/>
      <c r="N2" s="2"/>
      <c r="O2" s="2"/>
      <c r="P2" s="2"/>
      <c r="Q2" s="2"/>
      <c r="R2" s="2"/>
    </row>
    <row r="3" spans="1:18" ht="15.75">
      <c r="A3" s="1"/>
      <c r="B3" s="2"/>
      <c r="C3" s="2"/>
      <c r="D3" s="2"/>
      <c r="E3" s="2"/>
      <c r="F3" s="2"/>
      <c r="G3" s="2"/>
      <c r="H3" s="2"/>
      <c r="I3" s="162"/>
      <c r="J3" s="2"/>
      <c r="K3" s="2"/>
      <c r="L3" s="2"/>
      <c r="M3" s="2"/>
      <c r="N3" s="2"/>
      <c r="O3" s="2"/>
      <c r="P3" s="2"/>
      <c r="Q3" s="2"/>
      <c r="R3" s="2"/>
    </row>
    <row r="4" spans="1:18" s="3" customFormat="1" ht="30" customHeight="1">
      <c r="A4" s="487" t="s">
        <v>0</v>
      </c>
      <c r="B4" s="489" t="s">
        <v>1</v>
      </c>
      <c r="C4" s="489" t="s">
        <v>2</v>
      </c>
      <c r="D4" s="489" t="s">
        <v>3</v>
      </c>
      <c r="E4" s="487" t="s">
        <v>4</v>
      </c>
      <c r="F4" s="487" t="s">
        <v>5</v>
      </c>
      <c r="G4" s="489" t="s">
        <v>6</v>
      </c>
      <c r="H4" s="484" t="s">
        <v>7</v>
      </c>
      <c r="I4" s="544"/>
      <c r="J4" s="487" t="s">
        <v>1224</v>
      </c>
      <c r="K4" s="484" t="s">
        <v>1425</v>
      </c>
      <c r="L4" s="485"/>
      <c r="M4" s="561" t="s">
        <v>10</v>
      </c>
      <c r="N4" s="562"/>
      <c r="O4" s="561" t="s">
        <v>1227</v>
      </c>
      <c r="P4" s="562"/>
      <c r="Q4" s="487" t="s">
        <v>12</v>
      </c>
      <c r="R4" s="489" t="s">
        <v>13</v>
      </c>
    </row>
    <row r="5" spans="1:18" s="3" customFormat="1" ht="35.25" customHeight="1">
      <c r="A5" s="488"/>
      <c r="B5" s="490"/>
      <c r="C5" s="490"/>
      <c r="D5" s="490"/>
      <c r="E5" s="488"/>
      <c r="F5" s="488"/>
      <c r="G5" s="490"/>
      <c r="H5" s="151" t="s">
        <v>14</v>
      </c>
      <c r="I5" s="163" t="s">
        <v>15</v>
      </c>
      <c r="J5" s="488"/>
      <c r="K5" s="152">
        <v>2016</v>
      </c>
      <c r="L5" s="152">
        <v>2017</v>
      </c>
      <c r="M5" s="152">
        <v>2016</v>
      </c>
      <c r="N5" s="152">
        <v>2017</v>
      </c>
      <c r="O5" s="152">
        <v>2016</v>
      </c>
      <c r="P5" s="152">
        <v>2017</v>
      </c>
      <c r="Q5" s="488"/>
      <c r="R5" s="490"/>
    </row>
    <row r="6" spans="1:18" s="3" customFormat="1" ht="18" customHeight="1">
      <c r="A6" s="149" t="s">
        <v>16</v>
      </c>
      <c r="B6" s="151" t="s">
        <v>17</v>
      </c>
      <c r="C6" s="151" t="s">
        <v>18</v>
      </c>
      <c r="D6" s="151" t="s">
        <v>19</v>
      </c>
      <c r="E6" s="149" t="s">
        <v>20</v>
      </c>
      <c r="F6" s="149" t="s">
        <v>21</v>
      </c>
      <c r="G6" s="149" t="s">
        <v>22</v>
      </c>
      <c r="H6" s="151" t="s">
        <v>23</v>
      </c>
      <c r="I6" s="163" t="s">
        <v>24</v>
      </c>
      <c r="J6" s="149" t="s">
        <v>25</v>
      </c>
      <c r="K6" s="152" t="s">
        <v>26</v>
      </c>
      <c r="L6" s="152" t="s">
        <v>27</v>
      </c>
      <c r="M6" s="152" t="s">
        <v>28</v>
      </c>
      <c r="N6" s="152" t="s">
        <v>29</v>
      </c>
      <c r="O6" s="152" t="s">
        <v>30</v>
      </c>
      <c r="P6" s="152" t="s">
        <v>31</v>
      </c>
      <c r="Q6" s="149" t="s">
        <v>32</v>
      </c>
      <c r="R6" s="151" t="s">
        <v>33</v>
      </c>
    </row>
    <row r="7" spans="1:18" s="158" customFormat="1" ht="105.75" customHeight="1">
      <c r="A7" s="207">
        <v>1</v>
      </c>
      <c r="B7" s="207" t="s">
        <v>3106</v>
      </c>
      <c r="C7" s="207">
        <v>4.5</v>
      </c>
      <c r="D7" s="207">
        <v>11</v>
      </c>
      <c r="E7" s="204" t="s">
        <v>3100</v>
      </c>
      <c r="F7" s="204" t="s">
        <v>3101</v>
      </c>
      <c r="G7" s="207" t="s">
        <v>2422</v>
      </c>
      <c r="H7" s="261" t="s">
        <v>3102</v>
      </c>
      <c r="I7" s="190">
        <v>6000</v>
      </c>
      <c r="J7" s="204" t="s">
        <v>3103</v>
      </c>
      <c r="K7" s="204" t="s">
        <v>47</v>
      </c>
      <c r="L7" s="207" t="s">
        <v>944</v>
      </c>
      <c r="M7" s="295">
        <v>5000</v>
      </c>
      <c r="N7" s="295"/>
      <c r="O7" s="295">
        <v>5000</v>
      </c>
      <c r="P7" s="295"/>
      <c r="Q7" s="204" t="s">
        <v>3104</v>
      </c>
      <c r="R7" s="204" t="s">
        <v>3105</v>
      </c>
    </row>
    <row r="8" spans="1:18" s="158" customFormat="1" ht="102">
      <c r="A8" s="207">
        <v>2</v>
      </c>
      <c r="B8" s="207" t="s">
        <v>3106</v>
      </c>
      <c r="C8" s="207">
        <v>1.4</v>
      </c>
      <c r="D8" s="207">
        <v>9</v>
      </c>
      <c r="E8" s="204" t="s">
        <v>3107</v>
      </c>
      <c r="F8" s="204" t="s">
        <v>3108</v>
      </c>
      <c r="G8" s="207" t="s">
        <v>3109</v>
      </c>
      <c r="H8" s="261" t="s">
        <v>1245</v>
      </c>
      <c r="I8" s="190">
        <v>450</v>
      </c>
      <c r="J8" s="204" t="s">
        <v>3110</v>
      </c>
      <c r="K8" s="204" t="s">
        <v>47</v>
      </c>
      <c r="L8" s="207" t="s">
        <v>944</v>
      </c>
      <c r="M8" s="295">
        <v>22075.200000000001</v>
      </c>
      <c r="N8" s="295"/>
      <c r="O8" s="295">
        <v>22075.200000000001</v>
      </c>
      <c r="P8" s="295"/>
      <c r="Q8" s="204" t="s">
        <v>3104</v>
      </c>
      <c r="R8" s="204" t="s">
        <v>3105</v>
      </c>
    </row>
    <row r="9" spans="1:18" s="158" customFormat="1" ht="126.75" customHeight="1">
      <c r="A9" s="207">
        <v>3</v>
      </c>
      <c r="B9" s="207" t="s">
        <v>1250</v>
      </c>
      <c r="C9" s="207" t="s">
        <v>36</v>
      </c>
      <c r="D9" s="207">
        <v>13</v>
      </c>
      <c r="E9" s="204" t="s">
        <v>3111</v>
      </c>
      <c r="F9" s="204" t="s">
        <v>3112</v>
      </c>
      <c r="G9" s="204" t="s">
        <v>3113</v>
      </c>
      <c r="H9" s="261" t="s">
        <v>3114</v>
      </c>
      <c r="I9" s="190">
        <v>400</v>
      </c>
      <c r="J9" s="204" t="s">
        <v>3115</v>
      </c>
      <c r="K9" s="204" t="s">
        <v>47</v>
      </c>
      <c r="L9" s="207" t="s">
        <v>944</v>
      </c>
      <c r="M9" s="295">
        <v>20819.599999999999</v>
      </c>
      <c r="N9" s="295"/>
      <c r="O9" s="295">
        <v>20819.599999999999</v>
      </c>
      <c r="P9" s="295"/>
      <c r="Q9" s="204" t="s">
        <v>3104</v>
      </c>
      <c r="R9" s="204" t="s">
        <v>3105</v>
      </c>
    </row>
    <row r="10" spans="1:18" s="158" customFormat="1" ht="130.5" customHeight="1">
      <c r="A10" s="207">
        <v>4</v>
      </c>
      <c r="B10" s="207" t="s">
        <v>1250</v>
      </c>
      <c r="C10" s="207" t="s">
        <v>36</v>
      </c>
      <c r="D10" s="207">
        <v>13</v>
      </c>
      <c r="E10" s="204" t="s">
        <v>3116</v>
      </c>
      <c r="F10" s="204" t="s">
        <v>3112</v>
      </c>
      <c r="G10" s="204" t="s">
        <v>3113</v>
      </c>
      <c r="H10" s="261" t="s">
        <v>3117</v>
      </c>
      <c r="I10" s="190">
        <v>300</v>
      </c>
      <c r="J10" s="204" t="s">
        <v>3118</v>
      </c>
      <c r="K10" s="204" t="s">
        <v>40</v>
      </c>
      <c r="L10" s="207" t="s">
        <v>944</v>
      </c>
      <c r="M10" s="295">
        <v>15000</v>
      </c>
      <c r="N10" s="295"/>
      <c r="O10" s="295">
        <v>15000</v>
      </c>
      <c r="P10" s="295"/>
      <c r="Q10" s="204" t="s">
        <v>3104</v>
      </c>
      <c r="R10" s="204" t="s">
        <v>3105</v>
      </c>
    </row>
    <row r="11" spans="1:18" s="158" customFormat="1" ht="83.25" customHeight="1">
      <c r="A11" s="207">
        <v>5</v>
      </c>
      <c r="B11" s="207" t="s">
        <v>1250</v>
      </c>
      <c r="C11" s="207">
        <v>1.5</v>
      </c>
      <c r="D11" s="207">
        <v>13</v>
      </c>
      <c r="E11" s="204" t="s">
        <v>3119</v>
      </c>
      <c r="F11" s="204" t="s">
        <v>3120</v>
      </c>
      <c r="G11" s="207" t="s">
        <v>2671</v>
      </c>
      <c r="H11" s="261" t="s">
        <v>1241</v>
      </c>
      <c r="I11" s="190">
        <v>1000</v>
      </c>
      <c r="J11" s="204" t="s">
        <v>3121</v>
      </c>
      <c r="K11" s="204" t="s">
        <v>50</v>
      </c>
      <c r="L11" s="207" t="s">
        <v>944</v>
      </c>
      <c r="M11" s="295">
        <v>50000</v>
      </c>
      <c r="N11" s="295"/>
      <c r="O11" s="295">
        <v>50000</v>
      </c>
      <c r="P11" s="295"/>
      <c r="Q11" s="204" t="s">
        <v>3104</v>
      </c>
      <c r="R11" s="204" t="s">
        <v>3105</v>
      </c>
    </row>
    <row r="12" spans="1:18" s="158" customFormat="1" ht="117" customHeight="1">
      <c r="A12" s="207">
        <v>6</v>
      </c>
      <c r="B12" s="207" t="s">
        <v>1250</v>
      </c>
      <c r="C12" s="207" t="s">
        <v>36</v>
      </c>
      <c r="D12" s="207">
        <v>10</v>
      </c>
      <c r="E12" s="204" t="s">
        <v>3122</v>
      </c>
      <c r="F12" s="204" t="s">
        <v>3123</v>
      </c>
      <c r="G12" s="204" t="s">
        <v>2173</v>
      </c>
      <c r="H12" s="261" t="s">
        <v>3124</v>
      </c>
      <c r="I12" s="190">
        <v>3000</v>
      </c>
      <c r="J12" s="204" t="s">
        <v>3125</v>
      </c>
      <c r="K12" s="204" t="s">
        <v>38</v>
      </c>
      <c r="L12" s="207" t="s">
        <v>944</v>
      </c>
      <c r="M12" s="295">
        <v>26402.3</v>
      </c>
      <c r="N12" s="295"/>
      <c r="O12" s="295">
        <v>26402.3</v>
      </c>
      <c r="P12" s="295"/>
      <c r="Q12" s="204" t="s">
        <v>3104</v>
      </c>
      <c r="R12" s="204" t="s">
        <v>3105</v>
      </c>
    </row>
    <row r="13" spans="1:18" s="158" customFormat="1" ht="120.75" customHeight="1">
      <c r="A13" s="207">
        <v>7</v>
      </c>
      <c r="B13" s="207" t="s">
        <v>3106</v>
      </c>
      <c r="C13" s="207">
        <v>4.5</v>
      </c>
      <c r="D13" s="207">
        <v>10</v>
      </c>
      <c r="E13" s="204" t="s">
        <v>3126</v>
      </c>
      <c r="F13" s="204" t="s">
        <v>3101</v>
      </c>
      <c r="G13" s="207" t="s">
        <v>2422</v>
      </c>
      <c r="H13" s="261" t="s">
        <v>3102</v>
      </c>
      <c r="I13" s="190">
        <v>3000</v>
      </c>
      <c r="J13" s="204" t="s">
        <v>3127</v>
      </c>
      <c r="K13" s="204" t="s">
        <v>35</v>
      </c>
      <c r="L13" s="207" t="s">
        <v>944</v>
      </c>
      <c r="M13" s="295">
        <v>55000</v>
      </c>
      <c r="N13" s="295"/>
      <c r="O13" s="295">
        <v>55000</v>
      </c>
      <c r="P13" s="295"/>
      <c r="Q13" s="204" t="s">
        <v>3104</v>
      </c>
      <c r="R13" s="204" t="s">
        <v>3105</v>
      </c>
    </row>
    <row r="14" spans="1:18" s="158" customFormat="1" ht="89.25" customHeight="1">
      <c r="A14" s="204">
        <v>8</v>
      </c>
      <c r="B14" s="371" t="s">
        <v>3134</v>
      </c>
      <c r="C14" s="204" t="s">
        <v>3135</v>
      </c>
      <c r="D14" s="204">
        <v>10</v>
      </c>
      <c r="E14" s="204" t="s">
        <v>3128</v>
      </c>
      <c r="F14" s="204" t="s">
        <v>3129</v>
      </c>
      <c r="G14" s="204" t="s">
        <v>3130</v>
      </c>
      <c r="H14" s="144" t="s">
        <v>1245</v>
      </c>
      <c r="I14" s="165">
        <v>1000</v>
      </c>
      <c r="J14" s="204" t="s">
        <v>3131</v>
      </c>
      <c r="K14" s="204" t="s">
        <v>47</v>
      </c>
      <c r="L14" s="207" t="s">
        <v>944</v>
      </c>
      <c r="M14" s="206">
        <v>15500</v>
      </c>
      <c r="N14" s="206"/>
      <c r="O14" s="206">
        <v>15500</v>
      </c>
      <c r="P14" s="206"/>
      <c r="Q14" s="204" t="s">
        <v>3132</v>
      </c>
      <c r="R14" s="204" t="s">
        <v>3133</v>
      </c>
    </row>
    <row r="15" spans="1:18" s="158" customFormat="1" ht="222.75" customHeight="1">
      <c r="A15" s="207">
        <v>9</v>
      </c>
      <c r="B15" s="371" t="s">
        <v>3142</v>
      </c>
      <c r="C15" s="204">
        <v>1.5</v>
      </c>
      <c r="D15" s="204">
        <v>6</v>
      </c>
      <c r="E15" s="204" t="s">
        <v>3136</v>
      </c>
      <c r="F15" s="204" t="s">
        <v>3137</v>
      </c>
      <c r="G15" s="204" t="s">
        <v>3138</v>
      </c>
      <c r="H15" s="144" t="s">
        <v>1241</v>
      </c>
      <c r="I15" s="165">
        <v>90</v>
      </c>
      <c r="J15" s="204" t="s">
        <v>3139</v>
      </c>
      <c r="K15" s="204" t="s">
        <v>47</v>
      </c>
      <c r="L15" s="207" t="s">
        <v>944</v>
      </c>
      <c r="M15" s="206">
        <v>20000</v>
      </c>
      <c r="N15" s="206"/>
      <c r="O15" s="206">
        <v>20000</v>
      </c>
      <c r="P15" s="206"/>
      <c r="Q15" s="204" t="s">
        <v>3140</v>
      </c>
      <c r="R15" s="204" t="s">
        <v>3141</v>
      </c>
    </row>
    <row r="16" spans="1:18" s="158" customFormat="1" ht="96.75" customHeight="1">
      <c r="A16" s="204">
        <v>10</v>
      </c>
      <c r="B16" s="204" t="s">
        <v>3106</v>
      </c>
      <c r="C16" s="204" t="s">
        <v>2065</v>
      </c>
      <c r="D16" s="204">
        <v>12</v>
      </c>
      <c r="E16" s="204" t="s">
        <v>3143</v>
      </c>
      <c r="F16" s="204" t="s">
        <v>3144</v>
      </c>
      <c r="G16" s="204" t="s">
        <v>1086</v>
      </c>
      <c r="H16" s="204" t="s">
        <v>1270</v>
      </c>
      <c r="I16" s="190">
        <v>35</v>
      </c>
      <c r="J16" s="204" t="s">
        <v>3145</v>
      </c>
      <c r="K16" s="204" t="s">
        <v>38</v>
      </c>
      <c r="L16" s="207" t="s">
        <v>944</v>
      </c>
      <c r="M16" s="206">
        <v>11272.5</v>
      </c>
      <c r="N16" s="206"/>
      <c r="O16" s="206">
        <v>11272.5</v>
      </c>
      <c r="P16" s="206"/>
      <c r="Q16" s="204" t="s">
        <v>3132</v>
      </c>
      <c r="R16" s="204" t="s">
        <v>3146</v>
      </c>
    </row>
    <row r="17" spans="1:18" s="158" customFormat="1" ht="141.75" customHeight="1">
      <c r="A17" s="207">
        <v>11</v>
      </c>
      <c r="B17" s="204" t="s">
        <v>1250</v>
      </c>
      <c r="C17" s="204" t="s">
        <v>1229</v>
      </c>
      <c r="D17" s="204">
        <v>6</v>
      </c>
      <c r="E17" s="204" t="s">
        <v>3147</v>
      </c>
      <c r="F17" s="204" t="s">
        <v>3148</v>
      </c>
      <c r="G17" s="204" t="s">
        <v>994</v>
      </c>
      <c r="H17" s="204" t="s">
        <v>1254</v>
      </c>
      <c r="I17" s="190">
        <v>150</v>
      </c>
      <c r="J17" s="204" t="s">
        <v>3149</v>
      </c>
      <c r="K17" s="204" t="s">
        <v>38</v>
      </c>
      <c r="L17" s="207" t="s">
        <v>944</v>
      </c>
      <c r="M17" s="206">
        <v>12904</v>
      </c>
      <c r="N17" s="206"/>
      <c r="O17" s="206">
        <v>12904</v>
      </c>
      <c r="P17" s="206"/>
      <c r="Q17" s="204" t="s">
        <v>3132</v>
      </c>
      <c r="R17" s="204" t="s">
        <v>3133</v>
      </c>
    </row>
    <row r="18" spans="1:18" s="158" customFormat="1" ht="108" customHeight="1">
      <c r="A18" s="204">
        <v>12</v>
      </c>
      <c r="B18" s="204" t="s">
        <v>3106</v>
      </c>
      <c r="C18" s="204">
        <v>1.5</v>
      </c>
      <c r="D18" s="204">
        <v>6</v>
      </c>
      <c r="E18" s="204" t="s">
        <v>3150</v>
      </c>
      <c r="F18" s="204" t="s">
        <v>3151</v>
      </c>
      <c r="G18" s="204" t="s">
        <v>917</v>
      </c>
      <c r="H18" s="144" t="s">
        <v>1245</v>
      </c>
      <c r="I18" s="165">
        <v>300</v>
      </c>
      <c r="J18" s="204" t="s">
        <v>3152</v>
      </c>
      <c r="K18" s="204" t="s">
        <v>40</v>
      </c>
      <c r="L18" s="207" t="s">
        <v>944</v>
      </c>
      <c r="M18" s="206">
        <v>11500</v>
      </c>
      <c r="N18" s="206"/>
      <c r="O18" s="206">
        <v>11500</v>
      </c>
      <c r="P18" s="206"/>
      <c r="Q18" s="204" t="s">
        <v>3153</v>
      </c>
      <c r="R18" s="204" t="s">
        <v>3154</v>
      </c>
    </row>
    <row r="19" spans="1:18" s="158" customFormat="1" ht="171" customHeight="1">
      <c r="A19" s="494">
        <v>13</v>
      </c>
      <c r="B19" s="482" t="s">
        <v>1250</v>
      </c>
      <c r="C19" s="482" t="s">
        <v>791</v>
      </c>
      <c r="D19" s="482">
        <v>13</v>
      </c>
      <c r="E19" s="482" t="s">
        <v>3155</v>
      </c>
      <c r="F19" s="482" t="s">
        <v>3156</v>
      </c>
      <c r="G19" s="482" t="s">
        <v>2683</v>
      </c>
      <c r="H19" s="519" t="s">
        <v>2116</v>
      </c>
      <c r="I19" s="705">
        <v>180</v>
      </c>
      <c r="J19" s="482" t="s">
        <v>3157</v>
      </c>
      <c r="K19" s="482" t="s">
        <v>42</v>
      </c>
      <c r="L19" s="494" t="s">
        <v>944</v>
      </c>
      <c r="M19" s="558">
        <v>18000</v>
      </c>
      <c r="N19" s="558"/>
      <c r="O19" s="558">
        <v>18000</v>
      </c>
      <c r="P19" s="558"/>
      <c r="Q19" s="482" t="s">
        <v>3158</v>
      </c>
      <c r="R19" s="482" t="s">
        <v>3159</v>
      </c>
    </row>
    <row r="20" spans="1:18" s="158" customFormat="1" ht="38.25" customHeight="1">
      <c r="A20" s="494"/>
      <c r="B20" s="482"/>
      <c r="C20" s="482"/>
      <c r="D20" s="482"/>
      <c r="E20" s="482"/>
      <c r="F20" s="482"/>
      <c r="G20" s="482"/>
      <c r="H20" s="519"/>
      <c r="I20" s="705"/>
      <c r="J20" s="482"/>
      <c r="K20" s="482"/>
      <c r="L20" s="494"/>
      <c r="M20" s="558"/>
      <c r="N20" s="558"/>
      <c r="O20" s="558"/>
      <c r="P20" s="558"/>
      <c r="Q20" s="482"/>
      <c r="R20" s="482"/>
    </row>
    <row r="21" spans="1:18" s="158" customFormat="1" ht="183" customHeight="1">
      <c r="A21" s="204">
        <v>14</v>
      </c>
      <c r="B21" s="204" t="s">
        <v>1250</v>
      </c>
      <c r="C21" s="204" t="s">
        <v>3160</v>
      </c>
      <c r="D21" s="204">
        <v>11</v>
      </c>
      <c r="E21" s="204" t="s">
        <v>3161</v>
      </c>
      <c r="F21" s="204" t="s">
        <v>3162</v>
      </c>
      <c r="G21" s="204" t="s">
        <v>3163</v>
      </c>
      <c r="H21" s="144" t="s">
        <v>2116</v>
      </c>
      <c r="I21" s="165">
        <v>340</v>
      </c>
      <c r="J21" s="204" t="s">
        <v>3164</v>
      </c>
      <c r="K21" s="204" t="s">
        <v>42</v>
      </c>
      <c r="L21" s="207" t="s">
        <v>944</v>
      </c>
      <c r="M21" s="206">
        <v>54000</v>
      </c>
      <c r="N21" s="206"/>
      <c r="O21" s="206">
        <v>54000</v>
      </c>
      <c r="P21" s="206"/>
      <c r="Q21" s="204" t="s">
        <v>3165</v>
      </c>
      <c r="R21" s="204" t="s">
        <v>3166</v>
      </c>
    </row>
    <row r="22" spans="1:18" s="158" customFormat="1" ht="117.75" customHeight="1">
      <c r="A22" s="207">
        <v>15</v>
      </c>
      <c r="B22" s="371" t="s">
        <v>3172</v>
      </c>
      <c r="C22" s="204">
        <v>5</v>
      </c>
      <c r="D22" s="204">
        <v>4</v>
      </c>
      <c r="E22" s="204" t="s">
        <v>3167</v>
      </c>
      <c r="F22" s="204" t="s">
        <v>3168</v>
      </c>
      <c r="G22" s="204" t="s">
        <v>994</v>
      </c>
      <c r="H22" s="204" t="s">
        <v>1254</v>
      </c>
      <c r="I22" s="190">
        <v>36</v>
      </c>
      <c r="J22" s="204" t="s">
        <v>3169</v>
      </c>
      <c r="K22" s="204" t="s">
        <v>50</v>
      </c>
      <c r="L22" s="207" t="s">
        <v>944</v>
      </c>
      <c r="M22" s="206">
        <v>12164.94</v>
      </c>
      <c r="N22" s="206"/>
      <c r="O22" s="206">
        <v>12164.94</v>
      </c>
      <c r="P22" s="206"/>
      <c r="Q22" s="204" t="s">
        <v>3170</v>
      </c>
      <c r="R22" s="204" t="s">
        <v>3171</v>
      </c>
    </row>
    <row r="23" spans="1:18" s="158" customFormat="1" ht="148.5" customHeight="1">
      <c r="A23" s="204">
        <v>16</v>
      </c>
      <c r="B23" s="204" t="s">
        <v>1250</v>
      </c>
      <c r="C23" s="204" t="s">
        <v>36</v>
      </c>
      <c r="D23" s="204">
        <v>13</v>
      </c>
      <c r="E23" s="204" t="s">
        <v>3173</v>
      </c>
      <c r="F23" s="204" t="s">
        <v>3174</v>
      </c>
      <c r="G23" s="204" t="s">
        <v>2671</v>
      </c>
      <c r="H23" s="144" t="s">
        <v>2116</v>
      </c>
      <c r="I23" s="165">
        <v>2000</v>
      </c>
      <c r="J23" s="204" t="s">
        <v>3175</v>
      </c>
      <c r="K23" s="204" t="s">
        <v>42</v>
      </c>
      <c r="L23" s="207" t="s">
        <v>944</v>
      </c>
      <c r="M23" s="206">
        <v>8000</v>
      </c>
      <c r="N23" s="206"/>
      <c r="O23" s="206">
        <v>8000</v>
      </c>
      <c r="P23" s="206"/>
      <c r="Q23" s="204" t="s">
        <v>3176</v>
      </c>
      <c r="R23" s="204" t="s">
        <v>3177</v>
      </c>
    </row>
    <row r="24" spans="1:18" s="158" customFormat="1" ht="194.25" customHeight="1">
      <c r="A24" s="207">
        <v>17</v>
      </c>
      <c r="B24" s="204" t="s">
        <v>1250</v>
      </c>
      <c r="C24" s="204">
        <v>5</v>
      </c>
      <c r="D24" s="204">
        <v>13</v>
      </c>
      <c r="E24" s="204" t="s">
        <v>3178</v>
      </c>
      <c r="F24" s="204" t="s">
        <v>3179</v>
      </c>
      <c r="G24" s="204" t="s">
        <v>2173</v>
      </c>
      <c r="H24" s="144" t="s">
        <v>2116</v>
      </c>
      <c r="I24" s="165">
        <v>2000</v>
      </c>
      <c r="J24" s="204" t="s">
        <v>3180</v>
      </c>
      <c r="K24" s="204" t="s">
        <v>42</v>
      </c>
      <c r="L24" s="207" t="s">
        <v>944</v>
      </c>
      <c r="M24" s="206">
        <v>15000</v>
      </c>
      <c r="N24" s="206"/>
      <c r="O24" s="206">
        <v>15000</v>
      </c>
      <c r="P24" s="206"/>
      <c r="Q24" s="204" t="s">
        <v>3181</v>
      </c>
      <c r="R24" s="204" t="s">
        <v>3182</v>
      </c>
    </row>
    <row r="25" spans="1:18" s="158" customFormat="1" ht="138" customHeight="1">
      <c r="A25" s="204">
        <v>18</v>
      </c>
      <c r="B25" s="204" t="s">
        <v>1250</v>
      </c>
      <c r="C25" s="204">
        <v>5</v>
      </c>
      <c r="D25" s="204">
        <v>11</v>
      </c>
      <c r="E25" s="204" t="s">
        <v>3183</v>
      </c>
      <c r="F25" s="204" t="s">
        <v>3184</v>
      </c>
      <c r="G25" s="204" t="s">
        <v>2671</v>
      </c>
      <c r="H25" s="144" t="s">
        <v>1241</v>
      </c>
      <c r="I25" s="165">
        <v>520</v>
      </c>
      <c r="J25" s="204" t="s">
        <v>3185</v>
      </c>
      <c r="K25" s="204" t="s">
        <v>42</v>
      </c>
      <c r="L25" s="207" t="s">
        <v>944</v>
      </c>
      <c r="M25" s="206">
        <v>10000</v>
      </c>
      <c r="N25" s="206"/>
      <c r="O25" s="206">
        <v>10000</v>
      </c>
      <c r="P25" s="206"/>
      <c r="Q25" s="204" t="s">
        <v>3165</v>
      </c>
      <c r="R25" s="204" t="s">
        <v>3186</v>
      </c>
    </row>
    <row r="26" spans="1:18" s="158" customFormat="1" ht="112.5" customHeight="1">
      <c r="A26" s="207">
        <v>19</v>
      </c>
      <c r="B26" s="204" t="s">
        <v>1250</v>
      </c>
      <c r="C26" s="204">
        <v>5</v>
      </c>
      <c r="D26" s="204">
        <v>10</v>
      </c>
      <c r="E26" s="204" t="s">
        <v>3187</v>
      </c>
      <c r="F26" s="204" t="s">
        <v>3188</v>
      </c>
      <c r="G26" s="204" t="s">
        <v>2173</v>
      </c>
      <c r="H26" s="144" t="s">
        <v>2116</v>
      </c>
      <c r="I26" s="190">
        <v>3000</v>
      </c>
      <c r="J26" s="204" t="s">
        <v>3189</v>
      </c>
      <c r="K26" s="204" t="s">
        <v>42</v>
      </c>
      <c r="L26" s="207" t="s">
        <v>944</v>
      </c>
      <c r="M26" s="206">
        <v>50000</v>
      </c>
      <c r="N26" s="206"/>
      <c r="O26" s="206">
        <v>50000</v>
      </c>
      <c r="P26" s="206"/>
      <c r="Q26" s="204" t="s">
        <v>3165</v>
      </c>
      <c r="R26" s="204" t="s">
        <v>3166</v>
      </c>
    </row>
    <row r="27" spans="1:18" s="158" customFormat="1" ht="205.5" customHeight="1">
      <c r="A27" s="204">
        <v>20</v>
      </c>
      <c r="B27" s="204" t="s">
        <v>1250</v>
      </c>
      <c r="C27" s="204">
        <v>5</v>
      </c>
      <c r="D27" s="204">
        <v>13</v>
      </c>
      <c r="E27" s="204" t="s">
        <v>3190</v>
      </c>
      <c r="F27" s="204" t="s">
        <v>3191</v>
      </c>
      <c r="G27" s="204" t="s">
        <v>2173</v>
      </c>
      <c r="H27" s="144" t="s">
        <v>2116</v>
      </c>
      <c r="I27" s="322">
        <v>1500</v>
      </c>
      <c r="J27" s="204" t="s">
        <v>3192</v>
      </c>
      <c r="K27" s="204" t="s">
        <v>42</v>
      </c>
      <c r="L27" s="207" t="s">
        <v>944</v>
      </c>
      <c r="M27" s="206">
        <v>55000</v>
      </c>
      <c r="N27" s="206"/>
      <c r="O27" s="206">
        <v>55000</v>
      </c>
      <c r="P27" s="206"/>
      <c r="Q27" s="204" t="s">
        <v>3165</v>
      </c>
      <c r="R27" s="204" t="s">
        <v>3166</v>
      </c>
    </row>
    <row r="28" spans="1:18" s="158" customFormat="1" ht="143.25" customHeight="1">
      <c r="A28" s="207">
        <v>21</v>
      </c>
      <c r="B28" s="204" t="s">
        <v>3106</v>
      </c>
      <c r="C28" s="204" t="s">
        <v>2065</v>
      </c>
      <c r="D28" s="204">
        <v>4</v>
      </c>
      <c r="E28" s="204" t="s">
        <v>3193</v>
      </c>
      <c r="F28" s="204" t="s">
        <v>3194</v>
      </c>
      <c r="G28" s="204" t="s">
        <v>2422</v>
      </c>
      <c r="H28" s="144" t="s">
        <v>3102</v>
      </c>
      <c r="I28" s="372">
        <v>20000</v>
      </c>
      <c r="J28" s="204" t="s">
        <v>3195</v>
      </c>
      <c r="K28" s="204" t="s">
        <v>40</v>
      </c>
      <c r="L28" s="207"/>
      <c r="M28" s="206">
        <v>52447.199999999997</v>
      </c>
      <c r="N28" s="206"/>
      <c r="O28" s="206">
        <v>52447.199999999997</v>
      </c>
      <c r="P28" s="206"/>
      <c r="Q28" s="204" t="s">
        <v>3170</v>
      </c>
      <c r="R28" s="204" t="s">
        <v>3171</v>
      </c>
    </row>
    <row r="29" spans="1:18" s="158" customFormat="1" ht="117.75" customHeight="1">
      <c r="A29" s="204">
        <v>22</v>
      </c>
      <c r="B29" s="204" t="s">
        <v>3106</v>
      </c>
      <c r="C29" s="204" t="s">
        <v>3200</v>
      </c>
      <c r="D29" s="204">
        <v>6</v>
      </c>
      <c r="E29" s="204" t="s">
        <v>3196</v>
      </c>
      <c r="F29" s="204" t="s">
        <v>3197</v>
      </c>
      <c r="G29" s="204" t="s">
        <v>994</v>
      </c>
      <c r="H29" s="144" t="s">
        <v>1254</v>
      </c>
      <c r="I29" s="165">
        <v>60</v>
      </c>
      <c r="J29" s="204" t="s">
        <v>3198</v>
      </c>
      <c r="K29" s="204" t="s">
        <v>38</v>
      </c>
      <c r="L29" s="207"/>
      <c r="M29" s="206">
        <v>16250</v>
      </c>
      <c r="N29" s="206"/>
      <c r="O29" s="206">
        <v>16250</v>
      </c>
      <c r="P29" s="206"/>
      <c r="Q29" s="204" t="s">
        <v>554</v>
      </c>
      <c r="R29" s="204" t="s">
        <v>3199</v>
      </c>
    </row>
    <row r="30" spans="1:18" s="158" customFormat="1" ht="318" customHeight="1">
      <c r="A30" s="207">
        <v>23</v>
      </c>
      <c r="B30" s="204" t="s">
        <v>1262</v>
      </c>
      <c r="C30" s="204" t="s">
        <v>36</v>
      </c>
      <c r="D30" s="204">
        <v>11</v>
      </c>
      <c r="E30" s="204" t="s">
        <v>3201</v>
      </c>
      <c r="F30" s="204" t="s">
        <v>3202</v>
      </c>
      <c r="G30" s="204" t="s">
        <v>3203</v>
      </c>
      <c r="H30" s="144" t="s">
        <v>1254</v>
      </c>
      <c r="I30" s="165">
        <v>100</v>
      </c>
      <c r="J30" s="204" t="s">
        <v>3204</v>
      </c>
      <c r="K30" s="204" t="s">
        <v>47</v>
      </c>
      <c r="L30" s="207" t="s">
        <v>944</v>
      </c>
      <c r="M30" s="206">
        <v>7584</v>
      </c>
      <c r="N30" s="206"/>
      <c r="O30" s="206">
        <v>7584</v>
      </c>
      <c r="P30" s="206"/>
      <c r="Q30" s="204" t="s">
        <v>554</v>
      </c>
      <c r="R30" s="204" t="s">
        <v>3199</v>
      </c>
    </row>
    <row r="31" spans="1:18" s="158" customFormat="1" ht="141.75" customHeight="1">
      <c r="A31" s="204">
        <v>24</v>
      </c>
      <c r="B31" s="204" t="s">
        <v>50</v>
      </c>
      <c r="C31" s="204" t="s">
        <v>109</v>
      </c>
      <c r="D31" s="204">
        <v>9</v>
      </c>
      <c r="E31" s="204" t="s">
        <v>3205</v>
      </c>
      <c r="F31" s="204" t="s">
        <v>3206</v>
      </c>
      <c r="G31" s="204" t="s">
        <v>994</v>
      </c>
      <c r="H31" s="144" t="s">
        <v>1254</v>
      </c>
      <c r="I31" s="190">
        <v>180</v>
      </c>
      <c r="J31" s="204" t="s">
        <v>3207</v>
      </c>
      <c r="K31" s="204" t="s">
        <v>53</v>
      </c>
      <c r="L31" s="207" t="s">
        <v>944</v>
      </c>
      <c r="M31" s="206">
        <v>34337.589999999997</v>
      </c>
      <c r="N31" s="206"/>
      <c r="O31" s="206">
        <v>34337.589999999997</v>
      </c>
      <c r="P31" s="206"/>
      <c r="Q31" s="204" t="s">
        <v>554</v>
      </c>
      <c r="R31" s="204" t="s">
        <v>3208</v>
      </c>
    </row>
    <row r="32" spans="1:18" s="203" customFormat="1" ht="89.25">
      <c r="A32" s="123">
        <v>25</v>
      </c>
      <c r="B32" s="256">
        <v>1</v>
      </c>
      <c r="C32" s="123">
        <v>1</v>
      </c>
      <c r="D32" s="256">
        <v>6</v>
      </c>
      <c r="E32" s="373" t="s">
        <v>3210</v>
      </c>
      <c r="F32" s="373" t="s">
        <v>3211</v>
      </c>
      <c r="G32" s="374" t="s">
        <v>48</v>
      </c>
      <c r="H32" s="374" t="s">
        <v>3212</v>
      </c>
      <c r="I32" s="375">
        <v>1000</v>
      </c>
      <c r="J32" s="373" t="s">
        <v>3213</v>
      </c>
      <c r="K32" s="376"/>
      <c r="L32" s="256" t="s">
        <v>1262</v>
      </c>
      <c r="M32" s="376"/>
      <c r="N32" s="377">
        <v>11115.8</v>
      </c>
      <c r="O32" s="376"/>
      <c r="P32" s="377">
        <v>11115.8</v>
      </c>
      <c r="Q32" s="254" t="s">
        <v>3104</v>
      </c>
      <c r="R32" s="254" t="s">
        <v>3209</v>
      </c>
    </row>
    <row r="33" spans="1:18" s="203" customFormat="1" ht="127.5">
      <c r="A33" s="378">
        <v>26</v>
      </c>
      <c r="B33" s="256">
        <v>1</v>
      </c>
      <c r="C33" s="256">
        <v>1</v>
      </c>
      <c r="D33" s="256">
        <v>6</v>
      </c>
      <c r="E33" s="64" t="s">
        <v>3214</v>
      </c>
      <c r="F33" s="373" t="s">
        <v>3215</v>
      </c>
      <c r="G33" s="65" t="s">
        <v>48</v>
      </c>
      <c r="H33" s="65" t="s">
        <v>3212</v>
      </c>
      <c r="I33" s="256">
        <v>520</v>
      </c>
      <c r="J33" s="64" t="s">
        <v>3213</v>
      </c>
      <c r="K33" s="379"/>
      <c r="L33" s="256" t="s">
        <v>53</v>
      </c>
      <c r="M33" s="65"/>
      <c r="N33" s="377">
        <v>21000</v>
      </c>
      <c r="O33" s="65"/>
      <c r="P33" s="377">
        <v>21000</v>
      </c>
      <c r="Q33" s="254" t="s">
        <v>3104</v>
      </c>
      <c r="R33" s="254" t="s">
        <v>3209</v>
      </c>
    </row>
    <row r="34" spans="1:18" s="203" customFormat="1" ht="102">
      <c r="A34" s="260">
        <v>27</v>
      </c>
      <c r="B34" s="254">
        <v>6</v>
      </c>
      <c r="C34" s="254">
        <v>1</v>
      </c>
      <c r="D34" s="254">
        <v>9</v>
      </c>
      <c r="E34" s="373" t="s">
        <v>3216</v>
      </c>
      <c r="F34" s="373" t="s">
        <v>3217</v>
      </c>
      <c r="G34" s="373" t="s">
        <v>51</v>
      </c>
      <c r="H34" s="373" t="s">
        <v>502</v>
      </c>
      <c r="I34" s="260">
        <v>35</v>
      </c>
      <c r="J34" s="373" t="s">
        <v>3218</v>
      </c>
      <c r="K34" s="288"/>
      <c r="L34" s="254" t="s">
        <v>38</v>
      </c>
      <c r="M34" s="288"/>
      <c r="N34" s="380">
        <v>30000</v>
      </c>
      <c r="O34" s="288"/>
      <c r="P34" s="380">
        <v>30000</v>
      </c>
      <c r="Q34" s="254" t="s">
        <v>3104</v>
      </c>
      <c r="R34" s="254" t="s">
        <v>3209</v>
      </c>
    </row>
    <row r="35" spans="1:18" s="203" customFormat="1" ht="108.75" customHeight="1">
      <c r="A35" s="260">
        <v>28</v>
      </c>
      <c r="B35" s="254">
        <v>3</v>
      </c>
      <c r="C35" s="254">
        <v>1</v>
      </c>
      <c r="D35" s="254">
        <v>9</v>
      </c>
      <c r="E35" s="64" t="s">
        <v>3219</v>
      </c>
      <c r="F35" s="64" t="s">
        <v>3220</v>
      </c>
      <c r="G35" s="64" t="s">
        <v>396</v>
      </c>
      <c r="H35" s="64" t="s">
        <v>275</v>
      </c>
      <c r="I35" s="260">
        <v>50</v>
      </c>
      <c r="J35" s="64" t="s">
        <v>3218</v>
      </c>
      <c r="K35" s="381"/>
      <c r="L35" s="254" t="s">
        <v>38</v>
      </c>
      <c r="M35" s="381"/>
      <c r="N35" s="18">
        <v>47357.4</v>
      </c>
      <c r="O35" s="381"/>
      <c r="P35" s="380">
        <v>47357.4</v>
      </c>
      <c r="Q35" s="254" t="s">
        <v>3104</v>
      </c>
      <c r="R35" s="382" t="s">
        <v>3209</v>
      </c>
    </row>
    <row r="36" spans="1:18" s="203" customFormat="1" ht="114.75">
      <c r="A36" s="260">
        <v>29</v>
      </c>
      <c r="B36" s="254">
        <v>6</v>
      </c>
      <c r="C36" s="254">
        <v>2</v>
      </c>
      <c r="D36" s="254">
        <v>10</v>
      </c>
      <c r="E36" s="64" t="s">
        <v>3221</v>
      </c>
      <c r="F36" s="64" t="s">
        <v>3222</v>
      </c>
      <c r="G36" s="64" t="s">
        <v>1531</v>
      </c>
      <c r="H36" s="64" t="s">
        <v>3223</v>
      </c>
      <c r="I36" s="383">
        <v>3000</v>
      </c>
      <c r="J36" s="64" t="s">
        <v>3125</v>
      </c>
      <c r="K36" s="381"/>
      <c r="L36" s="254" t="s">
        <v>38</v>
      </c>
      <c r="M36" s="381"/>
      <c r="N36" s="380">
        <v>35060.370000000003</v>
      </c>
      <c r="O36" s="381"/>
      <c r="P36" s="380">
        <v>35060.370000000003</v>
      </c>
      <c r="Q36" s="254" t="s">
        <v>3104</v>
      </c>
      <c r="R36" s="382" t="s">
        <v>3209</v>
      </c>
    </row>
    <row r="37" spans="1:18" s="203" customFormat="1" ht="89.25">
      <c r="A37" s="260">
        <v>30</v>
      </c>
      <c r="B37" s="254">
        <v>6</v>
      </c>
      <c r="C37" s="254">
        <v>5</v>
      </c>
      <c r="D37" s="254">
        <v>11</v>
      </c>
      <c r="E37" s="64" t="s">
        <v>3224</v>
      </c>
      <c r="F37" s="64" t="s">
        <v>3225</v>
      </c>
      <c r="G37" s="64" t="s">
        <v>1362</v>
      </c>
      <c r="H37" s="64" t="s">
        <v>3226</v>
      </c>
      <c r="I37" s="254">
        <v>200</v>
      </c>
      <c r="J37" s="64" t="s">
        <v>3227</v>
      </c>
      <c r="K37" s="381"/>
      <c r="L37" s="254" t="s">
        <v>53</v>
      </c>
      <c r="M37" s="381"/>
      <c r="N37" s="380">
        <v>24954</v>
      </c>
      <c r="O37" s="381"/>
      <c r="P37" s="380">
        <v>24954</v>
      </c>
      <c r="Q37" s="254" t="s">
        <v>3104</v>
      </c>
      <c r="R37" s="382" t="s">
        <v>3209</v>
      </c>
    </row>
    <row r="38" spans="1:18" s="203" customFormat="1" ht="196.5" customHeight="1">
      <c r="A38" s="260">
        <v>31</v>
      </c>
      <c r="B38" s="260">
        <v>1</v>
      </c>
      <c r="C38" s="254">
        <v>2</v>
      </c>
      <c r="D38" s="254">
        <v>12</v>
      </c>
      <c r="E38" s="64" t="s">
        <v>3228</v>
      </c>
      <c r="F38" s="64" t="s">
        <v>3229</v>
      </c>
      <c r="G38" s="64" t="s">
        <v>51</v>
      </c>
      <c r="H38" s="64" t="s">
        <v>502</v>
      </c>
      <c r="I38" s="254" t="s">
        <v>3230</v>
      </c>
      <c r="J38" s="64" t="s">
        <v>3231</v>
      </c>
      <c r="K38" s="381"/>
      <c r="L38" s="254" t="s">
        <v>38</v>
      </c>
      <c r="M38" s="381"/>
      <c r="N38" s="380">
        <v>70020.92</v>
      </c>
      <c r="O38" s="381"/>
      <c r="P38" s="380">
        <v>70020.92</v>
      </c>
      <c r="Q38" s="254" t="s">
        <v>3104</v>
      </c>
      <c r="R38" s="382" t="s">
        <v>3209</v>
      </c>
    </row>
    <row r="39" spans="1:18" s="203" customFormat="1" ht="282.75" customHeight="1">
      <c r="A39" s="254">
        <v>32</v>
      </c>
      <c r="B39" s="256">
        <v>6</v>
      </c>
      <c r="C39" s="256">
        <v>5</v>
      </c>
      <c r="D39" s="256">
        <v>4</v>
      </c>
      <c r="E39" s="373" t="s">
        <v>3232</v>
      </c>
      <c r="F39" s="373" t="s">
        <v>3233</v>
      </c>
      <c r="G39" s="373" t="s">
        <v>3234</v>
      </c>
      <c r="H39" s="373" t="s">
        <v>3235</v>
      </c>
      <c r="I39" s="254">
        <v>110</v>
      </c>
      <c r="J39" s="373" t="s">
        <v>3236</v>
      </c>
      <c r="K39" s="373"/>
      <c r="L39" s="256" t="s">
        <v>38</v>
      </c>
      <c r="M39" s="256"/>
      <c r="N39" s="377">
        <v>69529.5</v>
      </c>
      <c r="O39" s="374"/>
      <c r="P39" s="377">
        <v>69529.5</v>
      </c>
      <c r="Q39" s="64" t="s">
        <v>3170</v>
      </c>
      <c r="R39" s="254" t="s">
        <v>3237</v>
      </c>
    </row>
    <row r="40" spans="1:18" s="203" customFormat="1" ht="357">
      <c r="A40" s="256">
        <v>33</v>
      </c>
      <c r="B40" s="256">
        <v>6</v>
      </c>
      <c r="C40" s="256">
        <v>1.3</v>
      </c>
      <c r="D40" s="256">
        <v>13</v>
      </c>
      <c r="E40" s="373" t="s">
        <v>3238</v>
      </c>
      <c r="F40" s="64" t="s">
        <v>3239</v>
      </c>
      <c r="G40" s="65" t="s">
        <v>1362</v>
      </c>
      <c r="H40" s="64" t="s">
        <v>3240</v>
      </c>
      <c r="I40" s="306">
        <v>2020</v>
      </c>
      <c r="J40" s="64" t="s">
        <v>3241</v>
      </c>
      <c r="K40" s="373"/>
      <c r="L40" s="256" t="s">
        <v>42</v>
      </c>
      <c r="M40" s="374"/>
      <c r="N40" s="14">
        <v>17000.009999999998</v>
      </c>
      <c r="O40" s="374"/>
      <c r="P40" s="14">
        <v>8000.01</v>
      </c>
      <c r="Q40" s="64" t="s">
        <v>3242</v>
      </c>
      <c r="R40" s="384" t="s">
        <v>3243</v>
      </c>
    </row>
    <row r="41" spans="1:18" s="203" customFormat="1" ht="216.75">
      <c r="A41" s="256">
        <v>34</v>
      </c>
      <c r="B41" s="256">
        <v>3</v>
      </c>
      <c r="C41" s="256">
        <v>1</v>
      </c>
      <c r="D41" s="256">
        <v>6</v>
      </c>
      <c r="E41" s="64" t="s">
        <v>3244</v>
      </c>
      <c r="F41" s="373" t="s">
        <v>3245</v>
      </c>
      <c r="G41" s="64" t="s">
        <v>3246</v>
      </c>
      <c r="H41" s="373" t="s">
        <v>3247</v>
      </c>
      <c r="I41" s="254">
        <v>135</v>
      </c>
      <c r="J41" s="373" t="s">
        <v>3248</v>
      </c>
      <c r="K41" s="374"/>
      <c r="L41" s="256" t="s">
        <v>42</v>
      </c>
      <c r="M41" s="374"/>
      <c r="N41" s="377">
        <v>24925.25</v>
      </c>
      <c r="O41" s="374"/>
      <c r="P41" s="377">
        <v>19675.25</v>
      </c>
      <c r="Q41" s="64" t="s">
        <v>3249</v>
      </c>
      <c r="R41" s="64" t="s">
        <v>3250</v>
      </c>
    </row>
    <row r="42" spans="1:18" s="203" customFormat="1" ht="162" customHeight="1">
      <c r="A42" s="233">
        <v>35</v>
      </c>
      <c r="B42" s="256">
        <v>6</v>
      </c>
      <c r="C42" s="256">
        <v>1</v>
      </c>
      <c r="D42" s="256">
        <v>13</v>
      </c>
      <c r="E42" s="64" t="s">
        <v>3251</v>
      </c>
      <c r="F42" s="373" t="s">
        <v>3252</v>
      </c>
      <c r="G42" s="65" t="s">
        <v>1531</v>
      </c>
      <c r="H42" s="64" t="s">
        <v>3223</v>
      </c>
      <c r="I42" s="375">
        <v>3000</v>
      </c>
      <c r="J42" s="373" t="s">
        <v>3253</v>
      </c>
      <c r="K42" s="374"/>
      <c r="L42" s="256" t="s">
        <v>42</v>
      </c>
      <c r="M42" s="374"/>
      <c r="N42" s="377">
        <v>19693.79</v>
      </c>
      <c r="O42" s="374"/>
      <c r="P42" s="377">
        <v>17193.79</v>
      </c>
      <c r="Q42" s="64" t="s">
        <v>3254</v>
      </c>
      <c r="R42" s="64" t="s">
        <v>3255</v>
      </c>
    </row>
    <row r="43" spans="1:18" s="203" customFormat="1" ht="267" customHeight="1">
      <c r="A43" s="256">
        <v>36</v>
      </c>
      <c r="B43" s="256">
        <v>6</v>
      </c>
      <c r="C43" s="256">
        <v>1</v>
      </c>
      <c r="D43" s="256">
        <v>13</v>
      </c>
      <c r="E43" s="373" t="s">
        <v>3256</v>
      </c>
      <c r="F43" s="373" t="s">
        <v>3257</v>
      </c>
      <c r="G43" s="65" t="s">
        <v>1362</v>
      </c>
      <c r="H43" s="373" t="s">
        <v>1895</v>
      </c>
      <c r="I43" s="256">
        <v>150</v>
      </c>
      <c r="J43" s="373" t="s">
        <v>3258</v>
      </c>
      <c r="K43" s="374"/>
      <c r="L43" s="256" t="s">
        <v>42</v>
      </c>
      <c r="M43" s="374"/>
      <c r="N43" s="377">
        <v>18000</v>
      </c>
      <c r="O43" s="374"/>
      <c r="P43" s="377">
        <v>18000</v>
      </c>
      <c r="Q43" s="64" t="s">
        <v>3259</v>
      </c>
      <c r="R43" s="385" t="s">
        <v>3260</v>
      </c>
    </row>
    <row r="44" spans="1:18" s="203" customFormat="1" ht="153">
      <c r="A44" s="256">
        <v>37</v>
      </c>
      <c r="B44" s="386">
        <v>6</v>
      </c>
      <c r="C44" s="256">
        <v>5</v>
      </c>
      <c r="D44" s="256">
        <v>11</v>
      </c>
      <c r="E44" s="373" t="s">
        <v>3261</v>
      </c>
      <c r="F44" s="373" t="s">
        <v>3262</v>
      </c>
      <c r="G44" s="65" t="s">
        <v>51</v>
      </c>
      <c r="H44" s="373" t="s">
        <v>199</v>
      </c>
      <c r="I44" s="256">
        <v>33</v>
      </c>
      <c r="J44" s="373" t="s">
        <v>3263</v>
      </c>
      <c r="K44" s="374"/>
      <c r="L44" s="256" t="s">
        <v>38</v>
      </c>
      <c r="M44" s="374"/>
      <c r="N44" s="14">
        <v>23196.14</v>
      </c>
      <c r="O44" s="374"/>
      <c r="P44" s="14">
        <v>23196.14</v>
      </c>
      <c r="Q44" s="64" t="s">
        <v>554</v>
      </c>
      <c r="R44" s="385" t="s">
        <v>3264</v>
      </c>
    </row>
    <row r="45" spans="1:18" s="203" customFormat="1" ht="229.5">
      <c r="A45" s="256">
        <v>38</v>
      </c>
      <c r="B45" s="256">
        <v>6</v>
      </c>
      <c r="C45" s="256">
        <v>1</v>
      </c>
      <c r="D45" s="256">
        <v>13</v>
      </c>
      <c r="E45" s="373" t="s">
        <v>3265</v>
      </c>
      <c r="F45" s="373" t="s">
        <v>3266</v>
      </c>
      <c r="G45" s="65" t="s">
        <v>1531</v>
      </c>
      <c r="H45" s="373" t="s">
        <v>3223</v>
      </c>
      <c r="I45" s="375">
        <v>1000</v>
      </c>
      <c r="J45" s="373" t="s">
        <v>3267</v>
      </c>
      <c r="K45" s="374"/>
      <c r="L45" s="256" t="s">
        <v>35</v>
      </c>
      <c r="M45" s="374"/>
      <c r="N45" s="14">
        <v>29639.17</v>
      </c>
      <c r="O45" s="374"/>
      <c r="P45" s="377">
        <v>29639.17</v>
      </c>
      <c r="Q45" s="64" t="s">
        <v>3268</v>
      </c>
      <c r="R45" s="385" t="s">
        <v>3269</v>
      </c>
    </row>
    <row r="46" spans="1:18" s="203" customFormat="1" ht="340.5" customHeight="1">
      <c r="A46" s="256">
        <v>39</v>
      </c>
      <c r="B46" s="256">
        <v>1</v>
      </c>
      <c r="C46" s="256">
        <v>1</v>
      </c>
      <c r="D46" s="256">
        <v>6</v>
      </c>
      <c r="E46" s="64" t="s">
        <v>3270</v>
      </c>
      <c r="F46" s="373" t="s">
        <v>3271</v>
      </c>
      <c r="G46" s="65" t="s">
        <v>492</v>
      </c>
      <c r="H46" s="64" t="s">
        <v>3272</v>
      </c>
      <c r="I46" s="375">
        <v>2000</v>
      </c>
      <c r="J46" s="373" t="s">
        <v>3273</v>
      </c>
      <c r="K46" s="374"/>
      <c r="L46" s="256" t="s">
        <v>42</v>
      </c>
      <c r="M46" s="374"/>
      <c r="N46" s="14">
        <v>24503.58</v>
      </c>
      <c r="O46" s="374"/>
      <c r="P46" s="14">
        <v>21343.58</v>
      </c>
      <c r="Q46" s="373" t="s">
        <v>554</v>
      </c>
      <c r="R46" s="373" t="s">
        <v>3274</v>
      </c>
    </row>
    <row r="49" spans="11:18">
      <c r="K49" s="543" t="s">
        <v>938</v>
      </c>
      <c r="L49" s="543"/>
      <c r="M49" s="543"/>
      <c r="N49" s="543"/>
      <c r="O49" s="543" t="s">
        <v>939</v>
      </c>
      <c r="P49" s="543"/>
      <c r="Q49" s="543"/>
      <c r="R49" s="543"/>
    </row>
    <row r="50" spans="11:18">
      <c r="K50" s="543">
        <v>2016</v>
      </c>
      <c r="L50" s="543"/>
      <c r="M50" s="543">
        <v>2017</v>
      </c>
      <c r="N50" s="543"/>
      <c r="O50" s="543">
        <v>2016</v>
      </c>
      <c r="P50" s="543"/>
      <c r="Q50" s="543">
        <v>2017</v>
      </c>
      <c r="R50" s="543"/>
    </row>
    <row r="51" spans="11:18">
      <c r="K51" s="147" t="s">
        <v>940</v>
      </c>
      <c r="L51" s="147" t="s">
        <v>941</v>
      </c>
      <c r="M51" s="147" t="s">
        <v>942</v>
      </c>
      <c r="N51" s="147" t="s">
        <v>941</v>
      </c>
      <c r="O51" s="147" t="s">
        <v>942</v>
      </c>
      <c r="P51" s="147" t="s">
        <v>941</v>
      </c>
      <c r="Q51" s="147" t="s">
        <v>940</v>
      </c>
      <c r="R51" s="147" t="s">
        <v>941</v>
      </c>
    </row>
    <row r="52" spans="11:18">
      <c r="K52" s="108">
        <v>7</v>
      </c>
      <c r="L52" s="111">
        <v>194297.1</v>
      </c>
      <c r="M52" s="108">
        <v>7</v>
      </c>
      <c r="N52" s="111">
        <v>239508.49</v>
      </c>
      <c r="O52" s="108">
        <v>17</v>
      </c>
      <c r="P52" s="111">
        <v>403960.23</v>
      </c>
      <c r="Q52" s="108">
        <v>8</v>
      </c>
      <c r="R52" s="111">
        <v>206577.44</v>
      </c>
    </row>
  </sheetData>
  <mergeCells count="38">
    <mergeCell ref="K49:N49"/>
    <mergeCell ref="O49:R49"/>
    <mergeCell ref="K50:L50"/>
    <mergeCell ref="M50:N50"/>
    <mergeCell ref="O50:P50"/>
    <mergeCell ref="Q50:R50"/>
    <mergeCell ref="R19:R20"/>
    <mergeCell ref="L19:L20"/>
    <mergeCell ref="M19:M20"/>
    <mergeCell ref="N19:N20"/>
    <mergeCell ref="O19:O20"/>
    <mergeCell ref="P19:P20"/>
    <mergeCell ref="Q19:Q20"/>
    <mergeCell ref="K19:K20"/>
    <mergeCell ref="A19:A20"/>
    <mergeCell ref="B19:B20"/>
    <mergeCell ref="C19:C20"/>
    <mergeCell ref="D19:D20"/>
    <mergeCell ref="E19:E20"/>
    <mergeCell ref="F19:F20"/>
    <mergeCell ref="G19:G20"/>
    <mergeCell ref="H19:H20"/>
    <mergeCell ref="I19:I20"/>
    <mergeCell ref="J19:J20"/>
    <mergeCell ref="Q4:Q5"/>
    <mergeCell ref="R4:R5"/>
    <mergeCell ref="O4:P4"/>
    <mergeCell ref="A4:A5"/>
    <mergeCell ref="B4:B5"/>
    <mergeCell ref="C4:C5"/>
    <mergeCell ref="D4:D5"/>
    <mergeCell ref="E4:E5"/>
    <mergeCell ref="F4:F5"/>
    <mergeCell ref="G4:G5"/>
    <mergeCell ref="H4:I4"/>
    <mergeCell ref="J4:J5"/>
    <mergeCell ref="K4:L4"/>
    <mergeCell ref="M4:N4"/>
  </mergeCells>
  <pageMargins left="0.25" right="0.25" top="0.75" bottom="0.75" header="0.3" footer="0.3"/>
  <pageSetup paperSize="8" scale="76" fitToHeight="0" orientation="landscape"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64"/>
  <sheetViews>
    <sheetView topLeftCell="A58" zoomScale="70" zoomScaleNormal="70" workbookViewId="0">
      <selection activeCell="K64" sqref="K64:R64"/>
    </sheetView>
  </sheetViews>
  <sheetFormatPr defaultRowHeight="15"/>
  <cols>
    <col min="1" max="1" width="4.7109375" bestFit="1" customWidth="1"/>
    <col min="2" max="2" width="8.85546875" bestFit="1" customWidth="1"/>
    <col min="3" max="3" width="10" bestFit="1" customWidth="1"/>
    <col min="4" max="4" width="9.7109375" bestFit="1" customWidth="1"/>
    <col min="5" max="5" width="46.42578125" customWidth="1"/>
    <col min="6" max="6" width="51" customWidth="1"/>
    <col min="7" max="7" width="23.140625" customWidth="1"/>
    <col min="8" max="8" width="19.140625" bestFit="1" customWidth="1"/>
    <col min="9" max="9" width="10.42578125" customWidth="1"/>
    <col min="10" max="10" width="28.140625" bestFit="1" customWidth="1"/>
    <col min="11" max="11" width="14.7109375" customWidth="1"/>
    <col min="12" max="12" width="13" customWidth="1"/>
    <col min="13" max="16" width="14.85546875" customWidth="1"/>
    <col min="17" max="17" width="17.5703125" customWidth="1"/>
    <col min="18" max="18"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2" spans="1:18">
      <c r="A2" s="133" t="s">
        <v>5801</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1224</v>
      </c>
      <c r="K4" s="484" t="s">
        <v>1425</v>
      </c>
      <c r="L4" s="485"/>
      <c r="M4" s="561" t="s">
        <v>2245</v>
      </c>
      <c r="N4" s="562"/>
      <c r="O4" s="561" t="s">
        <v>1227</v>
      </c>
      <c r="P4" s="562"/>
      <c r="Q4" s="487" t="s">
        <v>12</v>
      </c>
      <c r="R4" s="489" t="s">
        <v>13</v>
      </c>
    </row>
    <row r="5" spans="1:18" s="3" customFormat="1" ht="35.25" customHeight="1">
      <c r="A5" s="488"/>
      <c r="B5" s="490"/>
      <c r="C5" s="490"/>
      <c r="D5" s="490"/>
      <c r="E5" s="488"/>
      <c r="F5" s="488"/>
      <c r="G5" s="488"/>
      <c r="H5" s="127" t="s">
        <v>14</v>
      </c>
      <c r="I5" s="127" t="s">
        <v>15</v>
      </c>
      <c r="J5" s="488"/>
      <c r="K5" s="126">
        <v>2016</v>
      </c>
      <c r="L5" s="126">
        <v>2017</v>
      </c>
      <c r="M5" s="126">
        <v>2016</v>
      </c>
      <c r="N5" s="126">
        <v>2017</v>
      </c>
      <c r="O5" s="126">
        <v>2016</v>
      </c>
      <c r="P5" s="126">
        <v>2017</v>
      </c>
      <c r="Q5" s="488"/>
      <c r="R5" s="490"/>
    </row>
    <row r="6" spans="1:18" s="3" customFormat="1" ht="15" customHeight="1">
      <c r="A6" s="125" t="s">
        <v>16</v>
      </c>
      <c r="B6" s="127" t="s">
        <v>17</v>
      </c>
      <c r="C6" s="127" t="s">
        <v>18</v>
      </c>
      <c r="D6" s="127" t="s">
        <v>19</v>
      </c>
      <c r="E6" s="125" t="s">
        <v>20</v>
      </c>
      <c r="F6" s="125" t="s">
        <v>21</v>
      </c>
      <c r="G6" s="125" t="s">
        <v>22</v>
      </c>
      <c r="H6" s="127" t="s">
        <v>23</v>
      </c>
      <c r="I6" s="127" t="s">
        <v>24</v>
      </c>
      <c r="J6" s="125" t="s">
        <v>25</v>
      </c>
      <c r="K6" s="126" t="s">
        <v>26</v>
      </c>
      <c r="L6" s="126" t="s">
        <v>27</v>
      </c>
      <c r="M6" s="126" t="s">
        <v>28</v>
      </c>
      <c r="N6" s="126" t="s">
        <v>29</v>
      </c>
      <c r="O6" s="126" t="s">
        <v>30</v>
      </c>
      <c r="P6" s="126" t="s">
        <v>31</v>
      </c>
      <c r="Q6" s="142" t="s">
        <v>32</v>
      </c>
      <c r="R6" s="127" t="s">
        <v>33</v>
      </c>
    </row>
    <row r="7" spans="1:18" s="179" customFormat="1" ht="219" customHeight="1">
      <c r="A7" s="204">
        <v>1</v>
      </c>
      <c r="B7" s="204" t="s">
        <v>1250</v>
      </c>
      <c r="C7" s="204">
        <v>5</v>
      </c>
      <c r="D7" s="204">
        <v>13</v>
      </c>
      <c r="E7" s="204" t="s">
        <v>2246</v>
      </c>
      <c r="F7" s="204" t="s">
        <v>2247</v>
      </c>
      <c r="G7" s="204" t="s">
        <v>2248</v>
      </c>
      <c r="H7" s="261" t="s">
        <v>1358</v>
      </c>
      <c r="I7" s="190">
        <v>1</v>
      </c>
      <c r="J7" s="204" t="s">
        <v>2249</v>
      </c>
      <c r="K7" s="204" t="s">
        <v>44</v>
      </c>
      <c r="L7" s="204" t="s">
        <v>944</v>
      </c>
      <c r="M7" s="206">
        <v>130000</v>
      </c>
      <c r="N7" s="206"/>
      <c r="O7" s="206">
        <v>130000</v>
      </c>
      <c r="P7" s="206"/>
      <c r="Q7" s="387" t="s">
        <v>2250</v>
      </c>
      <c r="R7" s="204" t="s">
        <v>2251</v>
      </c>
    </row>
    <row r="8" spans="1:18" s="179" customFormat="1" ht="99.75" customHeight="1">
      <c r="A8" s="204">
        <v>2</v>
      </c>
      <c r="B8" s="204" t="s">
        <v>1262</v>
      </c>
      <c r="C8" s="204">
        <v>1</v>
      </c>
      <c r="D8" s="211">
        <v>10</v>
      </c>
      <c r="E8" s="204" t="s">
        <v>2252</v>
      </c>
      <c r="F8" s="204" t="s">
        <v>2253</v>
      </c>
      <c r="G8" s="204" t="s">
        <v>2254</v>
      </c>
      <c r="H8" s="261" t="s">
        <v>1358</v>
      </c>
      <c r="I8" s="190">
        <v>1</v>
      </c>
      <c r="J8" s="204" t="s">
        <v>2255</v>
      </c>
      <c r="K8" s="204" t="s">
        <v>35</v>
      </c>
      <c r="L8" s="204" t="s">
        <v>944</v>
      </c>
      <c r="M8" s="206">
        <v>49077</v>
      </c>
      <c r="N8" s="206"/>
      <c r="O8" s="206">
        <v>49077</v>
      </c>
      <c r="P8" s="206"/>
      <c r="Q8" s="387" t="s">
        <v>2250</v>
      </c>
      <c r="R8" s="204" t="s">
        <v>2251</v>
      </c>
    </row>
    <row r="9" spans="1:18" s="179" customFormat="1" ht="98.25" customHeight="1">
      <c r="A9" s="204">
        <v>3</v>
      </c>
      <c r="B9" s="204" t="s">
        <v>1262</v>
      </c>
      <c r="C9" s="204">
        <v>1</v>
      </c>
      <c r="D9" s="211">
        <v>6</v>
      </c>
      <c r="E9" s="204" t="s">
        <v>2256</v>
      </c>
      <c r="F9" s="204" t="s">
        <v>2257</v>
      </c>
      <c r="G9" s="204" t="s">
        <v>2258</v>
      </c>
      <c r="H9" s="261" t="s">
        <v>1562</v>
      </c>
      <c r="I9" s="190">
        <v>1</v>
      </c>
      <c r="J9" s="204" t="s">
        <v>2259</v>
      </c>
      <c r="K9" s="204" t="s">
        <v>35</v>
      </c>
      <c r="L9" s="204" t="s">
        <v>944</v>
      </c>
      <c r="M9" s="206">
        <v>14975.25</v>
      </c>
      <c r="N9" s="206"/>
      <c r="O9" s="206">
        <v>14975.25</v>
      </c>
      <c r="P9" s="206"/>
      <c r="Q9" s="387" t="s">
        <v>2250</v>
      </c>
      <c r="R9" s="204" t="s">
        <v>2251</v>
      </c>
    </row>
    <row r="10" spans="1:18" s="179" customFormat="1" ht="71.25" customHeight="1">
      <c r="A10" s="211">
        <v>4</v>
      </c>
      <c r="B10" s="204" t="s">
        <v>1262</v>
      </c>
      <c r="C10" s="204">
        <v>1</v>
      </c>
      <c r="D10" s="211">
        <v>13</v>
      </c>
      <c r="E10" s="204" t="s">
        <v>2260</v>
      </c>
      <c r="F10" s="204" t="s">
        <v>2253</v>
      </c>
      <c r="G10" s="204" t="s">
        <v>2261</v>
      </c>
      <c r="H10" s="261" t="s">
        <v>2262</v>
      </c>
      <c r="I10" s="190">
        <v>1</v>
      </c>
      <c r="J10" s="204" t="s">
        <v>2263</v>
      </c>
      <c r="K10" s="204" t="s">
        <v>44</v>
      </c>
      <c r="L10" s="204" t="s">
        <v>944</v>
      </c>
      <c r="M10" s="206">
        <v>60000</v>
      </c>
      <c r="N10" s="206"/>
      <c r="O10" s="206">
        <v>60000</v>
      </c>
      <c r="P10" s="206"/>
      <c r="Q10" s="387" t="s">
        <v>2250</v>
      </c>
      <c r="R10" s="204" t="s">
        <v>2251</v>
      </c>
    </row>
    <row r="11" spans="1:18" s="179" customFormat="1" ht="66" customHeight="1">
      <c r="A11" s="204">
        <v>5</v>
      </c>
      <c r="B11" s="204" t="s">
        <v>1250</v>
      </c>
      <c r="C11" s="204">
        <v>5</v>
      </c>
      <c r="D11" s="211">
        <v>13</v>
      </c>
      <c r="E11" s="204" t="s">
        <v>2264</v>
      </c>
      <c r="F11" s="204" t="s">
        <v>2265</v>
      </c>
      <c r="G11" s="204" t="s">
        <v>2266</v>
      </c>
      <c r="H11" s="261" t="s">
        <v>1562</v>
      </c>
      <c r="I11" s="190">
        <v>1</v>
      </c>
      <c r="J11" s="204" t="s">
        <v>2267</v>
      </c>
      <c r="K11" s="204" t="s">
        <v>38</v>
      </c>
      <c r="L11" s="204" t="s">
        <v>944</v>
      </c>
      <c r="M11" s="206">
        <v>29987.4</v>
      </c>
      <c r="N11" s="206"/>
      <c r="O11" s="206">
        <v>29987.4</v>
      </c>
      <c r="P11" s="206"/>
      <c r="Q11" s="387" t="s">
        <v>2250</v>
      </c>
      <c r="R11" s="204" t="s">
        <v>2251</v>
      </c>
    </row>
    <row r="12" spans="1:18" s="179" customFormat="1" ht="90.75" customHeight="1">
      <c r="A12" s="204">
        <v>6</v>
      </c>
      <c r="B12" s="204" t="s">
        <v>1250</v>
      </c>
      <c r="C12" s="204">
        <v>5</v>
      </c>
      <c r="D12" s="211">
        <v>13</v>
      </c>
      <c r="E12" s="204" t="s">
        <v>2268</v>
      </c>
      <c r="F12" s="204" t="s">
        <v>2269</v>
      </c>
      <c r="G12" s="204" t="s">
        <v>2270</v>
      </c>
      <c r="H12" s="261" t="s">
        <v>1401</v>
      </c>
      <c r="I12" s="190">
        <v>4</v>
      </c>
      <c r="J12" s="204" t="s">
        <v>2271</v>
      </c>
      <c r="K12" s="204" t="s">
        <v>44</v>
      </c>
      <c r="L12" s="204" t="s">
        <v>944</v>
      </c>
      <c r="M12" s="206">
        <v>40000</v>
      </c>
      <c r="N12" s="206"/>
      <c r="O12" s="206">
        <v>40000</v>
      </c>
      <c r="P12" s="206"/>
      <c r="Q12" s="387" t="s">
        <v>2250</v>
      </c>
      <c r="R12" s="204" t="s">
        <v>2251</v>
      </c>
    </row>
    <row r="13" spans="1:18" s="179" customFormat="1" ht="59.25" customHeight="1">
      <c r="A13" s="211">
        <v>7</v>
      </c>
      <c r="B13" s="210" t="s">
        <v>1250</v>
      </c>
      <c r="C13" s="210">
        <v>5</v>
      </c>
      <c r="D13" s="211">
        <v>13</v>
      </c>
      <c r="E13" s="210" t="s">
        <v>2272</v>
      </c>
      <c r="F13" s="210" t="s">
        <v>2273</v>
      </c>
      <c r="G13" s="210" t="s">
        <v>2274</v>
      </c>
      <c r="H13" s="261" t="s">
        <v>1363</v>
      </c>
      <c r="I13" s="190">
        <v>1</v>
      </c>
      <c r="J13" s="210" t="s">
        <v>2275</v>
      </c>
      <c r="K13" s="204" t="s">
        <v>42</v>
      </c>
      <c r="L13" s="204" t="s">
        <v>944</v>
      </c>
      <c r="M13" s="206">
        <v>20000</v>
      </c>
      <c r="N13" s="206"/>
      <c r="O13" s="206">
        <v>20000</v>
      </c>
      <c r="P13" s="206"/>
      <c r="Q13" s="387" t="s">
        <v>2250</v>
      </c>
      <c r="R13" s="204" t="s">
        <v>2251</v>
      </c>
    </row>
    <row r="14" spans="1:18" s="179" customFormat="1" ht="123.75" customHeight="1">
      <c r="A14" s="204">
        <v>8</v>
      </c>
      <c r="B14" s="204" t="s">
        <v>1250</v>
      </c>
      <c r="C14" s="204">
        <v>5</v>
      </c>
      <c r="D14" s="204">
        <v>13</v>
      </c>
      <c r="E14" s="204" t="s">
        <v>2276</v>
      </c>
      <c r="F14" s="204" t="s">
        <v>2277</v>
      </c>
      <c r="G14" s="204" t="s">
        <v>2278</v>
      </c>
      <c r="H14" s="261" t="s">
        <v>1562</v>
      </c>
      <c r="I14" s="165">
        <v>1</v>
      </c>
      <c r="J14" s="204" t="s">
        <v>2279</v>
      </c>
      <c r="K14" s="204" t="s">
        <v>44</v>
      </c>
      <c r="L14" s="204" t="s">
        <v>944</v>
      </c>
      <c r="M14" s="206">
        <v>50000</v>
      </c>
      <c r="N14" s="206"/>
      <c r="O14" s="206">
        <v>50000</v>
      </c>
      <c r="P14" s="206"/>
      <c r="Q14" s="387" t="s">
        <v>2250</v>
      </c>
      <c r="R14" s="204" t="s">
        <v>2251</v>
      </c>
    </row>
    <row r="15" spans="1:18" s="158" customFormat="1" ht="38.25" customHeight="1">
      <c r="A15" s="501">
        <v>9</v>
      </c>
      <c r="B15" s="563" t="s">
        <v>1250</v>
      </c>
      <c r="C15" s="563">
        <v>5</v>
      </c>
      <c r="D15" s="563">
        <v>13</v>
      </c>
      <c r="E15" s="501" t="s">
        <v>2280</v>
      </c>
      <c r="F15" s="501" t="s">
        <v>2281</v>
      </c>
      <c r="G15" s="501" t="s">
        <v>2282</v>
      </c>
      <c r="H15" s="204" t="s">
        <v>1401</v>
      </c>
      <c r="I15" s="388">
        <v>6</v>
      </c>
      <c r="J15" s="501" t="s">
        <v>2283</v>
      </c>
      <c r="K15" s="501" t="s">
        <v>38</v>
      </c>
      <c r="L15" s="501" t="s">
        <v>944</v>
      </c>
      <c r="M15" s="564">
        <v>51406.32</v>
      </c>
      <c r="N15" s="564"/>
      <c r="O15" s="564">
        <v>51406.32</v>
      </c>
      <c r="P15" s="564"/>
      <c r="Q15" s="501" t="s">
        <v>2284</v>
      </c>
      <c r="R15" s="482" t="s">
        <v>2285</v>
      </c>
    </row>
    <row r="16" spans="1:18" s="158" customFormat="1" ht="51">
      <c r="A16" s="503"/>
      <c r="B16" s="591"/>
      <c r="C16" s="591"/>
      <c r="D16" s="591"/>
      <c r="E16" s="503"/>
      <c r="F16" s="503"/>
      <c r="G16" s="503"/>
      <c r="H16" s="204" t="s">
        <v>1454</v>
      </c>
      <c r="I16" s="388">
        <v>1</v>
      </c>
      <c r="J16" s="503"/>
      <c r="K16" s="503"/>
      <c r="L16" s="503"/>
      <c r="M16" s="706"/>
      <c r="N16" s="706"/>
      <c r="O16" s="706"/>
      <c r="P16" s="706"/>
      <c r="Q16" s="503"/>
      <c r="R16" s="482"/>
    </row>
    <row r="17" spans="1:18" s="158" customFormat="1" ht="63.75">
      <c r="A17" s="204">
        <v>10</v>
      </c>
      <c r="B17" s="207" t="s">
        <v>1250</v>
      </c>
      <c r="C17" s="207">
        <v>2</v>
      </c>
      <c r="D17" s="209">
        <v>4</v>
      </c>
      <c r="E17" s="204" t="s">
        <v>2286</v>
      </c>
      <c r="F17" s="204" t="s">
        <v>2287</v>
      </c>
      <c r="G17" s="204" t="s">
        <v>108</v>
      </c>
      <c r="H17" s="204" t="s">
        <v>1401</v>
      </c>
      <c r="I17" s="389">
        <v>1</v>
      </c>
      <c r="J17" s="204" t="s">
        <v>2288</v>
      </c>
      <c r="K17" s="204" t="s">
        <v>50</v>
      </c>
      <c r="L17" s="204" t="s">
        <v>944</v>
      </c>
      <c r="M17" s="390">
        <v>21592.5</v>
      </c>
      <c r="N17" s="390"/>
      <c r="O17" s="390">
        <v>21592.5</v>
      </c>
      <c r="P17" s="390"/>
      <c r="Q17" s="391" t="s">
        <v>2289</v>
      </c>
      <c r="R17" s="204" t="s">
        <v>2290</v>
      </c>
    </row>
    <row r="18" spans="1:18" s="158" customFormat="1" ht="25.5" customHeight="1">
      <c r="A18" s="501">
        <v>11</v>
      </c>
      <c r="B18" s="563" t="s">
        <v>1250</v>
      </c>
      <c r="C18" s="563">
        <v>5</v>
      </c>
      <c r="D18" s="563">
        <v>11</v>
      </c>
      <c r="E18" s="501" t="s">
        <v>2291</v>
      </c>
      <c r="F18" s="501" t="s">
        <v>2292</v>
      </c>
      <c r="G18" s="501" t="s">
        <v>2293</v>
      </c>
      <c r="H18" s="144" t="s">
        <v>1401</v>
      </c>
      <c r="I18" s="143">
        <v>4</v>
      </c>
      <c r="J18" s="501" t="s">
        <v>2294</v>
      </c>
      <c r="K18" s="501" t="s">
        <v>35</v>
      </c>
      <c r="L18" s="501" t="s">
        <v>944</v>
      </c>
      <c r="M18" s="564">
        <v>85435.76</v>
      </c>
      <c r="N18" s="564"/>
      <c r="O18" s="564">
        <v>85435.76</v>
      </c>
      <c r="P18" s="564"/>
      <c r="Q18" s="501" t="s">
        <v>2295</v>
      </c>
      <c r="R18" s="482" t="s">
        <v>2296</v>
      </c>
    </row>
    <row r="19" spans="1:18" s="158" customFormat="1" ht="25.5">
      <c r="A19" s="502"/>
      <c r="B19" s="590"/>
      <c r="C19" s="590"/>
      <c r="D19" s="590"/>
      <c r="E19" s="502"/>
      <c r="F19" s="502"/>
      <c r="G19" s="502"/>
      <c r="H19" s="144" t="s">
        <v>1562</v>
      </c>
      <c r="I19" s="143">
        <v>2</v>
      </c>
      <c r="J19" s="502"/>
      <c r="K19" s="502"/>
      <c r="L19" s="502"/>
      <c r="M19" s="707"/>
      <c r="N19" s="707"/>
      <c r="O19" s="707"/>
      <c r="P19" s="707"/>
      <c r="Q19" s="502"/>
      <c r="R19" s="482"/>
    </row>
    <row r="20" spans="1:18" s="158" customFormat="1" ht="51">
      <c r="A20" s="502"/>
      <c r="B20" s="590"/>
      <c r="C20" s="590"/>
      <c r="D20" s="590"/>
      <c r="E20" s="502"/>
      <c r="F20" s="502"/>
      <c r="G20" s="502"/>
      <c r="H20" s="204" t="s">
        <v>1454</v>
      </c>
      <c r="I20" s="143">
        <v>1</v>
      </c>
      <c r="J20" s="502"/>
      <c r="K20" s="502"/>
      <c r="L20" s="502"/>
      <c r="M20" s="707"/>
      <c r="N20" s="707"/>
      <c r="O20" s="707"/>
      <c r="P20" s="707"/>
      <c r="Q20" s="502"/>
      <c r="R20" s="482"/>
    </row>
    <row r="21" spans="1:18" s="158" customFormat="1" ht="38.25">
      <c r="A21" s="503"/>
      <c r="B21" s="591"/>
      <c r="C21" s="591"/>
      <c r="D21" s="591"/>
      <c r="E21" s="503"/>
      <c r="F21" s="503"/>
      <c r="G21" s="503"/>
      <c r="H21" s="144" t="s">
        <v>1424</v>
      </c>
      <c r="I21" s="143">
        <v>300</v>
      </c>
      <c r="J21" s="503"/>
      <c r="K21" s="503"/>
      <c r="L21" s="503"/>
      <c r="M21" s="706"/>
      <c r="N21" s="706"/>
      <c r="O21" s="706"/>
      <c r="P21" s="706"/>
      <c r="Q21" s="503"/>
      <c r="R21" s="482"/>
    </row>
    <row r="22" spans="1:18" s="158" customFormat="1" ht="51" customHeight="1">
      <c r="A22" s="501">
        <v>12</v>
      </c>
      <c r="B22" s="563" t="s">
        <v>1250</v>
      </c>
      <c r="C22" s="563">
        <v>5</v>
      </c>
      <c r="D22" s="563">
        <v>10</v>
      </c>
      <c r="E22" s="501" t="s">
        <v>2297</v>
      </c>
      <c r="F22" s="501" t="s">
        <v>2298</v>
      </c>
      <c r="G22" s="501" t="s">
        <v>2299</v>
      </c>
      <c r="H22" s="144" t="s">
        <v>2300</v>
      </c>
      <c r="I22" s="143">
        <v>4</v>
      </c>
      <c r="J22" s="501" t="s">
        <v>2301</v>
      </c>
      <c r="K22" s="501" t="s">
        <v>40</v>
      </c>
      <c r="L22" s="501" t="s">
        <v>944</v>
      </c>
      <c r="M22" s="564">
        <v>95449.2</v>
      </c>
      <c r="N22" s="564"/>
      <c r="O22" s="564">
        <v>95449.2</v>
      </c>
      <c r="P22" s="564"/>
      <c r="Q22" s="501" t="s">
        <v>2302</v>
      </c>
      <c r="R22" s="482" t="s">
        <v>2303</v>
      </c>
    </row>
    <row r="23" spans="1:18" s="158" customFormat="1" ht="38.25">
      <c r="A23" s="502"/>
      <c r="B23" s="590"/>
      <c r="C23" s="590"/>
      <c r="D23" s="590"/>
      <c r="E23" s="502"/>
      <c r="F23" s="502"/>
      <c r="G23" s="502"/>
      <c r="H23" s="144" t="s">
        <v>1358</v>
      </c>
      <c r="I23" s="143">
        <v>1</v>
      </c>
      <c r="J23" s="502"/>
      <c r="K23" s="502"/>
      <c r="L23" s="502"/>
      <c r="M23" s="707"/>
      <c r="N23" s="707"/>
      <c r="O23" s="707"/>
      <c r="P23" s="707"/>
      <c r="Q23" s="502"/>
      <c r="R23" s="482"/>
    </row>
    <row r="24" spans="1:18" s="158" customFormat="1" ht="38.25">
      <c r="A24" s="503"/>
      <c r="B24" s="591"/>
      <c r="C24" s="591"/>
      <c r="D24" s="591"/>
      <c r="E24" s="503"/>
      <c r="F24" s="503"/>
      <c r="G24" s="503"/>
      <c r="H24" s="144" t="s">
        <v>1424</v>
      </c>
      <c r="I24" s="143">
        <v>3700</v>
      </c>
      <c r="J24" s="503"/>
      <c r="K24" s="503"/>
      <c r="L24" s="503"/>
      <c r="M24" s="706"/>
      <c r="N24" s="706"/>
      <c r="O24" s="706"/>
      <c r="P24" s="706"/>
      <c r="Q24" s="503"/>
      <c r="R24" s="482"/>
    </row>
    <row r="25" spans="1:18" s="158" customFormat="1" ht="35.25" customHeight="1">
      <c r="A25" s="501">
        <v>13</v>
      </c>
      <c r="B25" s="563" t="s">
        <v>1250</v>
      </c>
      <c r="C25" s="563">
        <v>5</v>
      </c>
      <c r="D25" s="563">
        <v>11</v>
      </c>
      <c r="E25" s="501" t="s">
        <v>2304</v>
      </c>
      <c r="F25" s="501" t="s">
        <v>2305</v>
      </c>
      <c r="G25" s="501" t="s">
        <v>2306</v>
      </c>
      <c r="H25" s="144" t="s">
        <v>1401</v>
      </c>
      <c r="I25" s="165">
        <v>4</v>
      </c>
      <c r="J25" s="501" t="s">
        <v>2307</v>
      </c>
      <c r="K25" s="501" t="s">
        <v>42</v>
      </c>
      <c r="L25" s="501" t="s">
        <v>944</v>
      </c>
      <c r="M25" s="564">
        <v>38050</v>
      </c>
      <c r="N25" s="564"/>
      <c r="O25" s="564">
        <v>38050</v>
      </c>
      <c r="P25" s="564"/>
      <c r="Q25" s="501" t="s">
        <v>2308</v>
      </c>
      <c r="R25" s="482" t="s">
        <v>2309</v>
      </c>
    </row>
    <row r="26" spans="1:18" s="158" customFormat="1" ht="33.75" customHeight="1">
      <c r="A26" s="503"/>
      <c r="B26" s="591"/>
      <c r="C26" s="591"/>
      <c r="D26" s="591"/>
      <c r="E26" s="503"/>
      <c r="F26" s="503"/>
      <c r="G26" s="503"/>
      <c r="H26" s="165" t="s">
        <v>2310</v>
      </c>
      <c r="I26" s="207">
        <v>4</v>
      </c>
      <c r="J26" s="503"/>
      <c r="K26" s="503"/>
      <c r="L26" s="503"/>
      <c r="M26" s="706"/>
      <c r="N26" s="706"/>
      <c r="O26" s="706"/>
      <c r="P26" s="706"/>
      <c r="Q26" s="503"/>
      <c r="R26" s="482"/>
    </row>
    <row r="27" spans="1:18" s="158" customFormat="1" ht="24.75" customHeight="1">
      <c r="A27" s="501">
        <v>14</v>
      </c>
      <c r="B27" s="563" t="s">
        <v>1250</v>
      </c>
      <c r="C27" s="563">
        <v>5</v>
      </c>
      <c r="D27" s="563">
        <v>11</v>
      </c>
      <c r="E27" s="501" t="s">
        <v>2311</v>
      </c>
      <c r="F27" s="501" t="s">
        <v>2312</v>
      </c>
      <c r="G27" s="501" t="s">
        <v>2313</v>
      </c>
      <c r="H27" s="144" t="s">
        <v>1401</v>
      </c>
      <c r="I27" s="389">
        <v>12</v>
      </c>
      <c r="J27" s="501" t="s">
        <v>2314</v>
      </c>
      <c r="K27" s="501" t="s">
        <v>44</v>
      </c>
      <c r="L27" s="501" t="s">
        <v>944</v>
      </c>
      <c r="M27" s="564">
        <v>88598.1</v>
      </c>
      <c r="N27" s="564"/>
      <c r="O27" s="564">
        <v>88598.1</v>
      </c>
      <c r="P27" s="564"/>
      <c r="Q27" s="501" t="s">
        <v>2315</v>
      </c>
      <c r="R27" s="482" t="s">
        <v>2316</v>
      </c>
    </row>
    <row r="28" spans="1:18" s="158" customFormat="1" ht="25.5">
      <c r="A28" s="502"/>
      <c r="B28" s="590"/>
      <c r="C28" s="590"/>
      <c r="D28" s="590"/>
      <c r="E28" s="502"/>
      <c r="F28" s="502"/>
      <c r="G28" s="502"/>
      <c r="H28" s="144" t="s">
        <v>1562</v>
      </c>
      <c r="I28" s="389">
        <v>6</v>
      </c>
      <c r="J28" s="502"/>
      <c r="K28" s="502"/>
      <c r="L28" s="502"/>
      <c r="M28" s="707"/>
      <c r="N28" s="707"/>
      <c r="O28" s="707"/>
      <c r="P28" s="707"/>
      <c r="Q28" s="502"/>
      <c r="R28" s="482"/>
    </row>
    <row r="29" spans="1:18" s="158" customFormat="1" ht="25.5">
      <c r="A29" s="502"/>
      <c r="B29" s="590"/>
      <c r="C29" s="590"/>
      <c r="D29" s="590"/>
      <c r="E29" s="502"/>
      <c r="F29" s="502"/>
      <c r="G29" s="502"/>
      <c r="H29" s="144" t="s">
        <v>2317</v>
      </c>
      <c r="I29" s="389">
        <v>6</v>
      </c>
      <c r="J29" s="502"/>
      <c r="K29" s="502"/>
      <c r="L29" s="502"/>
      <c r="M29" s="707"/>
      <c r="N29" s="707"/>
      <c r="O29" s="707"/>
      <c r="P29" s="707"/>
      <c r="Q29" s="502"/>
      <c r="R29" s="482"/>
    </row>
    <row r="30" spans="1:18" s="158" customFormat="1" ht="39" customHeight="1">
      <c r="A30" s="503"/>
      <c r="B30" s="591"/>
      <c r="C30" s="591"/>
      <c r="D30" s="591"/>
      <c r="E30" s="503"/>
      <c r="F30" s="503"/>
      <c r="G30" s="503"/>
      <c r="H30" s="144" t="s">
        <v>1363</v>
      </c>
      <c r="I30" s="389">
        <v>1</v>
      </c>
      <c r="J30" s="503"/>
      <c r="K30" s="503"/>
      <c r="L30" s="503"/>
      <c r="M30" s="706"/>
      <c r="N30" s="706"/>
      <c r="O30" s="706"/>
      <c r="P30" s="706"/>
      <c r="Q30" s="503"/>
      <c r="R30" s="482"/>
    </row>
    <row r="31" spans="1:18" s="158" customFormat="1" ht="76.5" customHeight="1">
      <c r="A31" s="211">
        <v>15</v>
      </c>
      <c r="B31" s="207" t="s">
        <v>1250</v>
      </c>
      <c r="C31" s="207">
        <v>5</v>
      </c>
      <c r="D31" s="209">
        <v>10</v>
      </c>
      <c r="E31" s="204" t="s">
        <v>2318</v>
      </c>
      <c r="F31" s="204" t="s">
        <v>2319</v>
      </c>
      <c r="G31" s="204" t="s">
        <v>2320</v>
      </c>
      <c r="H31" s="144" t="s">
        <v>2321</v>
      </c>
      <c r="I31" s="143">
        <v>1</v>
      </c>
      <c r="J31" s="204" t="s">
        <v>2322</v>
      </c>
      <c r="K31" s="204" t="s">
        <v>1262</v>
      </c>
      <c r="L31" s="204" t="s">
        <v>944</v>
      </c>
      <c r="M31" s="390">
        <v>33499.61</v>
      </c>
      <c r="N31" s="390"/>
      <c r="O31" s="390">
        <v>33499.61</v>
      </c>
      <c r="P31" s="390"/>
      <c r="Q31" s="391" t="s">
        <v>2323</v>
      </c>
      <c r="R31" s="204" t="s">
        <v>2324</v>
      </c>
    </row>
    <row r="32" spans="1:18" s="158" customFormat="1" ht="85.5" customHeight="1">
      <c r="A32" s="204">
        <v>16</v>
      </c>
      <c r="B32" s="208" t="s">
        <v>47</v>
      </c>
      <c r="C32" s="208">
        <v>5</v>
      </c>
      <c r="D32" s="209">
        <v>11</v>
      </c>
      <c r="E32" s="210" t="s">
        <v>2325</v>
      </c>
      <c r="F32" s="210" t="s">
        <v>2326</v>
      </c>
      <c r="G32" s="210" t="s">
        <v>2327</v>
      </c>
      <c r="H32" s="144" t="s">
        <v>2328</v>
      </c>
      <c r="I32" s="392">
        <v>1</v>
      </c>
      <c r="J32" s="210" t="s">
        <v>2329</v>
      </c>
      <c r="K32" s="210" t="s">
        <v>40</v>
      </c>
      <c r="L32" s="204" t="s">
        <v>944</v>
      </c>
      <c r="M32" s="393">
        <v>8978.34</v>
      </c>
      <c r="N32" s="393"/>
      <c r="O32" s="393">
        <v>8978.34</v>
      </c>
      <c r="P32" s="393"/>
      <c r="Q32" s="391" t="s">
        <v>2330</v>
      </c>
      <c r="R32" s="204" t="s">
        <v>2331</v>
      </c>
    </row>
    <row r="33" spans="1:18" s="158" customFormat="1" ht="56.25" customHeight="1">
      <c r="A33" s="204">
        <v>17</v>
      </c>
      <c r="B33" s="208" t="s">
        <v>1250</v>
      </c>
      <c r="C33" s="208">
        <v>5</v>
      </c>
      <c r="D33" s="209">
        <v>13</v>
      </c>
      <c r="E33" s="210" t="s">
        <v>2332</v>
      </c>
      <c r="F33" s="210" t="s">
        <v>2333</v>
      </c>
      <c r="G33" s="210" t="s">
        <v>2334</v>
      </c>
      <c r="H33" s="144" t="s">
        <v>2335</v>
      </c>
      <c r="I33" s="358">
        <v>1</v>
      </c>
      <c r="J33" s="210" t="s">
        <v>2336</v>
      </c>
      <c r="K33" s="210" t="s">
        <v>42</v>
      </c>
      <c r="L33" s="204" t="s">
        <v>944</v>
      </c>
      <c r="M33" s="393">
        <v>17065.66</v>
      </c>
      <c r="N33" s="393"/>
      <c r="O33" s="393">
        <v>17065.66</v>
      </c>
      <c r="P33" s="393"/>
      <c r="Q33" s="391" t="s">
        <v>2337</v>
      </c>
      <c r="R33" s="204" t="s">
        <v>2338</v>
      </c>
    </row>
    <row r="34" spans="1:18" s="158" customFormat="1" ht="40.5" customHeight="1">
      <c r="A34" s="501">
        <v>18</v>
      </c>
      <c r="B34" s="563" t="s">
        <v>1250</v>
      </c>
      <c r="C34" s="563">
        <v>5</v>
      </c>
      <c r="D34" s="563">
        <v>13</v>
      </c>
      <c r="E34" s="501" t="s">
        <v>2339</v>
      </c>
      <c r="F34" s="501" t="s">
        <v>2340</v>
      </c>
      <c r="G34" s="501" t="s">
        <v>2341</v>
      </c>
      <c r="H34" s="144" t="s">
        <v>1562</v>
      </c>
      <c r="I34" s="394">
        <v>1</v>
      </c>
      <c r="J34" s="501" t="s">
        <v>2342</v>
      </c>
      <c r="K34" s="501" t="s">
        <v>35</v>
      </c>
      <c r="L34" s="501" t="s">
        <v>944</v>
      </c>
      <c r="M34" s="564">
        <v>35800.589999999997</v>
      </c>
      <c r="N34" s="564"/>
      <c r="O34" s="564">
        <v>35800.589999999997</v>
      </c>
      <c r="P34" s="564"/>
      <c r="Q34" s="501" t="s">
        <v>1214</v>
      </c>
      <c r="R34" s="482" t="s">
        <v>2343</v>
      </c>
    </row>
    <row r="35" spans="1:18" s="158" customFormat="1" ht="28.5" customHeight="1">
      <c r="A35" s="503"/>
      <c r="B35" s="591"/>
      <c r="C35" s="591"/>
      <c r="D35" s="591"/>
      <c r="E35" s="503"/>
      <c r="F35" s="503"/>
      <c r="G35" s="503"/>
      <c r="H35" s="144" t="s">
        <v>1363</v>
      </c>
      <c r="I35" s="394">
        <v>1</v>
      </c>
      <c r="J35" s="503"/>
      <c r="K35" s="503"/>
      <c r="L35" s="503"/>
      <c r="M35" s="706"/>
      <c r="N35" s="706"/>
      <c r="O35" s="706"/>
      <c r="P35" s="706"/>
      <c r="Q35" s="503"/>
      <c r="R35" s="482"/>
    </row>
    <row r="36" spans="1:18" s="158" customFormat="1" ht="66.75" customHeight="1">
      <c r="A36" s="204">
        <v>19</v>
      </c>
      <c r="B36" s="207" t="s">
        <v>50</v>
      </c>
      <c r="C36" s="207">
        <v>4</v>
      </c>
      <c r="D36" s="207">
        <v>10</v>
      </c>
      <c r="E36" s="204" t="s">
        <v>2344</v>
      </c>
      <c r="F36" s="204" t="s">
        <v>2345</v>
      </c>
      <c r="G36" s="204" t="s">
        <v>492</v>
      </c>
      <c r="H36" s="144" t="s">
        <v>1358</v>
      </c>
      <c r="I36" s="144">
        <v>1</v>
      </c>
      <c r="J36" s="204" t="s">
        <v>2346</v>
      </c>
      <c r="K36" s="204" t="s">
        <v>47</v>
      </c>
      <c r="L36" s="204" t="s">
        <v>944</v>
      </c>
      <c r="M36" s="295">
        <v>67330.2</v>
      </c>
      <c r="N36" s="295"/>
      <c r="O36" s="295">
        <v>67330.2</v>
      </c>
      <c r="P36" s="295"/>
      <c r="Q36" s="204" t="s">
        <v>1214</v>
      </c>
      <c r="R36" s="204" t="s">
        <v>2343</v>
      </c>
    </row>
    <row r="37" spans="1:18" s="158" customFormat="1" ht="81.75" customHeight="1">
      <c r="A37" s="204">
        <v>20</v>
      </c>
      <c r="B37" s="207" t="s">
        <v>1262</v>
      </c>
      <c r="C37" s="207">
        <v>5</v>
      </c>
      <c r="D37" s="207">
        <v>13</v>
      </c>
      <c r="E37" s="204" t="s">
        <v>2347</v>
      </c>
      <c r="F37" s="204" t="s">
        <v>2348</v>
      </c>
      <c r="G37" s="204" t="s">
        <v>396</v>
      </c>
      <c r="H37" s="144" t="s">
        <v>1401</v>
      </c>
      <c r="I37" s="144">
        <v>1</v>
      </c>
      <c r="J37" s="204" t="s">
        <v>2349</v>
      </c>
      <c r="K37" s="204" t="s">
        <v>40</v>
      </c>
      <c r="L37" s="204" t="s">
        <v>944</v>
      </c>
      <c r="M37" s="295">
        <v>27200</v>
      </c>
      <c r="N37" s="295"/>
      <c r="O37" s="295">
        <v>27200</v>
      </c>
      <c r="P37" s="295"/>
      <c r="Q37" s="204" t="s">
        <v>1214</v>
      </c>
      <c r="R37" s="204" t="s">
        <v>2343</v>
      </c>
    </row>
    <row r="38" spans="1:18" s="158" customFormat="1" ht="12.75" customHeight="1">
      <c r="A38" s="501">
        <v>21</v>
      </c>
      <c r="B38" s="563" t="s">
        <v>1262</v>
      </c>
      <c r="C38" s="563">
        <v>5</v>
      </c>
      <c r="D38" s="563">
        <v>13</v>
      </c>
      <c r="E38" s="501" t="s">
        <v>2350</v>
      </c>
      <c r="F38" s="501" t="s">
        <v>2351</v>
      </c>
      <c r="G38" s="501" t="s">
        <v>2352</v>
      </c>
      <c r="H38" s="144" t="s">
        <v>2353</v>
      </c>
      <c r="I38" s="145">
        <v>1</v>
      </c>
      <c r="J38" s="501" t="s">
        <v>2354</v>
      </c>
      <c r="K38" s="501" t="s">
        <v>40</v>
      </c>
      <c r="L38" s="563" t="s">
        <v>944</v>
      </c>
      <c r="M38" s="564">
        <v>33341.519999999997</v>
      </c>
      <c r="N38" s="564"/>
      <c r="O38" s="564">
        <v>33341.519999999997</v>
      </c>
      <c r="P38" s="564"/>
      <c r="Q38" s="501" t="s">
        <v>2330</v>
      </c>
      <c r="R38" s="482" t="s">
        <v>693</v>
      </c>
    </row>
    <row r="39" spans="1:18" s="158" customFormat="1" ht="12.75">
      <c r="A39" s="502"/>
      <c r="B39" s="590"/>
      <c r="C39" s="590"/>
      <c r="D39" s="590"/>
      <c r="E39" s="502"/>
      <c r="F39" s="502"/>
      <c r="G39" s="502"/>
      <c r="H39" s="144" t="s">
        <v>1363</v>
      </c>
      <c r="I39" s="145">
        <v>1</v>
      </c>
      <c r="J39" s="502"/>
      <c r="K39" s="502"/>
      <c r="L39" s="590"/>
      <c r="M39" s="707"/>
      <c r="N39" s="707"/>
      <c r="O39" s="707"/>
      <c r="P39" s="707"/>
      <c r="Q39" s="502"/>
      <c r="R39" s="482"/>
    </row>
    <row r="40" spans="1:18" s="158" customFormat="1" ht="68.25" customHeight="1">
      <c r="A40" s="503"/>
      <c r="B40" s="591"/>
      <c r="C40" s="591"/>
      <c r="D40" s="591"/>
      <c r="E40" s="503"/>
      <c r="F40" s="503"/>
      <c r="G40" s="503"/>
      <c r="H40" s="144" t="s">
        <v>1424</v>
      </c>
      <c r="I40" s="145">
        <v>700</v>
      </c>
      <c r="J40" s="503"/>
      <c r="K40" s="503"/>
      <c r="L40" s="591"/>
      <c r="M40" s="706"/>
      <c r="N40" s="706"/>
      <c r="O40" s="706"/>
      <c r="P40" s="706"/>
      <c r="Q40" s="503"/>
      <c r="R40" s="482"/>
    </row>
    <row r="41" spans="1:18" s="158" customFormat="1" ht="38.25">
      <c r="A41" s="204">
        <v>22</v>
      </c>
      <c r="B41" s="207" t="s">
        <v>1250</v>
      </c>
      <c r="C41" s="207">
        <v>5</v>
      </c>
      <c r="D41" s="209">
        <v>13</v>
      </c>
      <c r="E41" s="204" t="s">
        <v>2355</v>
      </c>
      <c r="F41" s="204" t="s">
        <v>2356</v>
      </c>
      <c r="G41" s="204" t="s">
        <v>2357</v>
      </c>
      <c r="H41" s="144" t="s">
        <v>1358</v>
      </c>
      <c r="I41" s="146">
        <v>1</v>
      </c>
      <c r="J41" s="204" t="s">
        <v>2358</v>
      </c>
      <c r="K41" s="204" t="s">
        <v>42</v>
      </c>
      <c r="L41" s="207" t="s">
        <v>944</v>
      </c>
      <c r="M41" s="390">
        <v>40528.5</v>
      </c>
      <c r="N41" s="390"/>
      <c r="O41" s="390">
        <v>40528.5</v>
      </c>
      <c r="P41" s="390"/>
      <c r="Q41" s="391" t="s">
        <v>2359</v>
      </c>
      <c r="R41" s="204" t="s">
        <v>2360</v>
      </c>
    </row>
    <row r="42" spans="1:18" s="158" customFormat="1" ht="51">
      <c r="A42" s="501">
        <v>23</v>
      </c>
      <c r="B42" s="563" t="s">
        <v>1250</v>
      </c>
      <c r="C42" s="563">
        <v>5</v>
      </c>
      <c r="D42" s="563">
        <v>13</v>
      </c>
      <c r="E42" s="501" t="s">
        <v>2361</v>
      </c>
      <c r="F42" s="501" t="s">
        <v>2362</v>
      </c>
      <c r="G42" s="501" t="s">
        <v>2363</v>
      </c>
      <c r="H42" s="144" t="s">
        <v>1454</v>
      </c>
      <c r="I42" s="144">
        <v>1</v>
      </c>
      <c r="J42" s="501" t="s">
        <v>2364</v>
      </c>
      <c r="K42" s="501" t="s">
        <v>44</v>
      </c>
      <c r="L42" s="563" t="s">
        <v>944</v>
      </c>
      <c r="M42" s="564">
        <v>29654.66</v>
      </c>
      <c r="N42" s="564"/>
      <c r="O42" s="564">
        <v>29654.66</v>
      </c>
      <c r="P42" s="564"/>
      <c r="Q42" s="501" t="s">
        <v>2330</v>
      </c>
      <c r="R42" s="482" t="s">
        <v>693</v>
      </c>
    </row>
    <row r="43" spans="1:18" s="158" customFormat="1" ht="25.5">
      <c r="A43" s="502"/>
      <c r="B43" s="590"/>
      <c r="C43" s="590"/>
      <c r="D43" s="590"/>
      <c r="E43" s="502"/>
      <c r="F43" s="502"/>
      <c r="G43" s="502"/>
      <c r="H43" s="144" t="s">
        <v>1562</v>
      </c>
      <c r="I43" s="144">
        <v>1</v>
      </c>
      <c r="J43" s="502"/>
      <c r="K43" s="502"/>
      <c r="L43" s="590"/>
      <c r="M43" s="707"/>
      <c r="N43" s="707"/>
      <c r="O43" s="707"/>
      <c r="P43" s="707"/>
      <c r="Q43" s="502"/>
      <c r="R43" s="482"/>
    </row>
    <row r="44" spans="1:18" s="158" customFormat="1" ht="24" customHeight="1">
      <c r="A44" s="503"/>
      <c r="B44" s="591"/>
      <c r="C44" s="591"/>
      <c r="D44" s="591"/>
      <c r="E44" s="503"/>
      <c r="F44" s="503"/>
      <c r="G44" s="503"/>
      <c r="H44" s="144" t="s">
        <v>1363</v>
      </c>
      <c r="I44" s="144">
        <v>2</v>
      </c>
      <c r="J44" s="503"/>
      <c r="K44" s="503"/>
      <c r="L44" s="591"/>
      <c r="M44" s="706"/>
      <c r="N44" s="706"/>
      <c r="O44" s="706"/>
      <c r="P44" s="706"/>
      <c r="Q44" s="503"/>
      <c r="R44" s="482"/>
    </row>
    <row r="45" spans="1:18" s="141" customFormat="1" ht="105">
      <c r="A45" s="260">
        <v>24</v>
      </c>
      <c r="B45" s="260">
        <v>6</v>
      </c>
      <c r="C45" s="260">
        <v>1</v>
      </c>
      <c r="D45" s="260">
        <v>13</v>
      </c>
      <c r="E45" s="260" t="s">
        <v>2365</v>
      </c>
      <c r="F45" s="260" t="s">
        <v>2366</v>
      </c>
      <c r="G45" s="260" t="s">
        <v>812</v>
      </c>
      <c r="H45" s="260" t="s">
        <v>37</v>
      </c>
      <c r="I45" s="260">
        <v>1</v>
      </c>
      <c r="J45" s="260" t="s">
        <v>2367</v>
      </c>
      <c r="K45" s="260" t="s">
        <v>2368</v>
      </c>
      <c r="L45" s="260" t="s">
        <v>1552</v>
      </c>
      <c r="M45" s="260" t="s">
        <v>2368</v>
      </c>
      <c r="N45" s="287">
        <v>35000</v>
      </c>
      <c r="O45" s="260"/>
      <c r="P45" s="287">
        <v>35000</v>
      </c>
      <c r="Q45" s="260" t="s">
        <v>2369</v>
      </c>
      <c r="R45" s="260" t="s">
        <v>2370</v>
      </c>
    </row>
    <row r="46" spans="1:18" s="203" customFormat="1" ht="120">
      <c r="A46" s="260">
        <v>25</v>
      </c>
      <c r="B46" s="260">
        <v>3</v>
      </c>
      <c r="C46" s="260">
        <v>1</v>
      </c>
      <c r="D46" s="260">
        <v>13</v>
      </c>
      <c r="E46" s="260" t="s">
        <v>2371</v>
      </c>
      <c r="F46" s="260" t="s">
        <v>2372</v>
      </c>
      <c r="G46" s="260" t="s">
        <v>2373</v>
      </c>
      <c r="H46" s="260" t="s">
        <v>2373</v>
      </c>
      <c r="I46" s="260">
        <v>8</v>
      </c>
      <c r="J46" s="260" t="s">
        <v>2374</v>
      </c>
      <c r="K46" s="260" t="s">
        <v>2368</v>
      </c>
      <c r="L46" s="260" t="s">
        <v>2375</v>
      </c>
      <c r="M46" s="260" t="s">
        <v>2368</v>
      </c>
      <c r="N46" s="287">
        <v>45000</v>
      </c>
      <c r="O46" s="260"/>
      <c r="P46" s="287">
        <v>45000</v>
      </c>
      <c r="Q46" s="260" t="s">
        <v>2369</v>
      </c>
      <c r="R46" s="260" t="s">
        <v>2370</v>
      </c>
    </row>
    <row r="47" spans="1:18" s="203" customFormat="1" ht="195">
      <c r="A47" s="260">
        <v>26</v>
      </c>
      <c r="B47" s="260">
        <v>1</v>
      </c>
      <c r="C47" s="260">
        <v>1</v>
      </c>
      <c r="D47" s="260">
        <v>9</v>
      </c>
      <c r="E47" s="260" t="s">
        <v>2376</v>
      </c>
      <c r="F47" s="260" t="s">
        <v>2377</v>
      </c>
      <c r="G47" s="260" t="s">
        <v>2378</v>
      </c>
      <c r="H47" s="260" t="s">
        <v>2379</v>
      </c>
      <c r="I47" s="260">
        <v>1</v>
      </c>
      <c r="J47" s="260" t="s">
        <v>2380</v>
      </c>
      <c r="K47" s="260" t="s">
        <v>2368</v>
      </c>
      <c r="L47" s="260" t="s">
        <v>2381</v>
      </c>
      <c r="M47" s="260" t="s">
        <v>2368</v>
      </c>
      <c r="N47" s="287">
        <v>40000</v>
      </c>
      <c r="O47" s="260"/>
      <c r="P47" s="287">
        <v>40000</v>
      </c>
      <c r="Q47" s="260" t="s">
        <v>2369</v>
      </c>
      <c r="R47" s="260" t="s">
        <v>2370</v>
      </c>
    </row>
    <row r="48" spans="1:18" s="203" customFormat="1" ht="195">
      <c r="A48" s="260">
        <v>27</v>
      </c>
      <c r="B48" s="260">
        <v>6</v>
      </c>
      <c r="C48" s="260">
        <v>1</v>
      </c>
      <c r="D48" s="260">
        <v>13</v>
      </c>
      <c r="E48" s="260" t="s">
        <v>2382</v>
      </c>
      <c r="F48" s="260" t="s">
        <v>2383</v>
      </c>
      <c r="G48" s="260" t="s">
        <v>1222</v>
      </c>
      <c r="H48" s="260" t="s">
        <v>1222</v>
      </c>
      <c r="I48" s="260">
        <v>1</v>
      </c>
      <c r="J48" s="260" t="s">
        <v>2384</v>
      </c>
      <c r="K48" s="260" t="s">
        <v>2368</v>
      </c>
      <c r="L48" s="260" t="s">
        <v>2381</v>
      </c>
      <c r="M48" s="260" t="s">
        <v>2368</v>
      </c>
      <c r="N48" s="287">
        <v>70000</v>
      </c>
      <c r="O48" s="260"/>
      <c r="P48" s="287">
        <v>70000</v>
      </c>
      <c r="Q48" s="260" t="s">
        <v>2369</v>
      </c>
      <c r="R48" s="260" t="s">
        <v>2370</v>
      </c>
    </row>
    <row r="49" spans="1:18" s="203" customFormat="1" ht="180">
      <c r="A49" s="260">
        <v>28</v>
      </c>
      <c r="B49" s="260">
        <v>3</v>
      </c>
      <c r="C49" s="260">
        <v>3</v>
      </c>
      <c r="D49" s="260">
        <v>10</v>
      </c>
      <c r="E49" s="260" t="s">
        <v>2385</v>
      </c>
      <c r="F49" s="260" t="s">
        <v>2386</v>
      </c>
      <c r="G49" s="260" t="s">
        <v>1357</v>
      </c>
      <c r="H49" s="260" t="s">
        <v>1357</v>
      </c>
      <c r="I49" s="260">
        <v>1</v>
      </c>
      <c r="J49" s="260" t="s">
        <v>2387</v>
      </c>
      <c r="K49" s="260" t="s">
        <v>2368</v>
      </c>
      <c r="L49" s="260" t="s">
        <v>2388</v>
      </c>
      <c r="M49" s="260" t="s">
        <v>2368</v>
      </c>
      <c r="N49" s="287">
        <v>35000</v>
      </c>
      <c r="O49" s="260"/>
      <c r="P49" s="287">
        <v>35000</v>
      </c>
      <c r="Q49" s="260" t="s">
        <v>2369</v>
      </c>
      <c r="R49" s="260" t="s">
        <v>2370</v>
      </c>
    </row>
    <row r="50" spans="1:18" s="203" customFormat="1" ht="90">
      <c r="A50" s="260">
        <v>29</v>
      </c>
      <c r="B50" s="260">
        <v>1</v>
      </c>
      <c r="C50" s="260">
        <v>1</v>
      </c>
      <c r="D50" s="260">
        <v>3</v>
      </c>
      <c r="E50" s="260" t="s">
        <v>2389</v>
      </c>
      <c r="F50" s="260" t="s">
        <v>2390</v>
      </c>
      <c r="G50" s="260" t="s">
        <v>2391</v>
      </c>
      <c r="H50" s="260" t="s">
        <v>2392</v>
      </c>
      <c r="I50" s="260">
        <v>1</v>
      </c>
      <c r="J50" s="260" t="s">
        <v>2393</v>
      </c>
      <c r="K50" s="260" t="s">
        <v>2368</v>
      </c>
      <c r="L50" s="260" t="s">
        <v>2388</v>
      </c>
      <c r="M50" s="260" t="s">
        <v>2368</v>
      </c>
      <c r="N50" s="287">
        <v>40000</v>
      </c>
      <c r="O50" s="260"/>
      <c r="P50" s="287">
        <v>40000</v>
      </c>
      <c r="Q50" s="260" t="s">
        <v>2369</v>
      </c>
      <c r="R50" s="260" t="s">
        <v>2370</v>
      </c>
    </row>
    <row r="51" spans="1:18" s="203" customFormat="1" ht="75">
      <c r="A51" s="260">
        <v>30</v>
      </c>
      <c r="B51" s="260">
        <v>6</v>
      </c>
      <c r="C51" s="260">
        <v>1</v>
      </c>
      <c r="D51" s="260">
        <v>13</v>
      </c>
      <c r="E51" s="260" t="s">
        <v>2394</v>
      </c>
      <c r="F51" s="260" t="s">
        <v>2395</v>
      </c>
      <c r="G51" s="260" t="s">
        <v>2246</v>
      </c>
      <c r="H51" s="260" t="s">
        <v>2246</v>
      </c>
      <c r="I51" s="260">
        <v>1</v>
      </c>
      <c r="J51" s="260" t="s">
        <v>2396</v>
      </c>
      <c r="K51" s="260" t="s">
        <v>2368</v>
      </c>
      <c r="L51" s="260" t="s">
        <v>2381</v>
      </c>
      <c r="M51" s="260" t="s">
        <v>2368</v>
      </c>
      <c r="N51" s="287">
        <v>130000</v>
      </c>
      <c r="O51" s="260"/>
      <c r="P51" s="287">
        <v>130000</v>
      </c>
      <c r="Q51" s="260" t="s">
        <v>2369</v>
      </c>
      <c r="R51" s="260" t="s">
        <v>2370</v>
      </c>
    </row>
    <row r="52" spans="1:18" s="203" customFormat="1" ht="150">
      <c r="A52" s="260">
        <v>31</v>
      </c>
      <c r="B52" s="260">
        <v>1</v>
      </c>
      <c r="C52" s="260">
        <v>1</v>
      </c>
      <c r="D52" s="260">
        <v>6</v>
      </c>
      <c r="E52" s="260" t="s">
        <v>2397</v>
      </c>
      <c r="F52" s="260" t="s">
        <v>2398</v>
      </c>
      <c r="G52" s="260" t="s">
        <v>2399</v>
      </c>
      <c r="H52" s="260" t="s">
        <v>2399</v>
      </c>
      <c r="I52" s="260">
        <v>1</v>
      </c>
      <c r="J52" s="260" t="s">
        <v>2400</v>
      </c>
      <c r="K52" s="260"/>
      <c r="L52" s="260" t="s">
        <v>40</v>
      </c>
      <c r="M52" s="260"/>
      <c r="N52" s="287">
        <v>7805.15</v>
      </c>
      <c r="O52" s="260"/>
      <c r="P52" s="287">
        <v>7805.15</v>
      </c>
      <c r="Q52" s="260" t="s">
        <v>1158</v>
      </c>
      <c r="R52" s="260" t="s">
        <v>693</v>
      </c>
    </row>
    <row r="53" spans="1:18" s="203" customFormat="1" ht="117.75" customHeight="1">
      <c r="A53" s="526">
        <v>32</v>
      </c>
      <c r="B53" s="526">
        <v>5</v>
      </c>
      <c r="C53" s="526">
        <v>1</v>
      </c>
      <c r="D53" s="526">
        <v>6</v>
      </c>
      <c r="E53" s="526" t="s">
        <v>2401</v>
      </c>
      <c r="F53" s="526" t="s">
        <v>2402</v>
      </c>
      <c r="G53" s="526" t="s">
        <v>2403</v>
      </c>
      <c r="H53" s="260" t="s">
        <v>917</v>
      </c>
      <c r="I53" s="260">
        <v>1</v>
      </c>
      <c r="J53" s="526" t="s">
        <v>2404</v>
      </c>
      <c r="K53" s="526"/>
      <c r="L53" s="526" t="s">
        <v>44</v>
      </c>
      <c r="M53" s="526"/>
      <c r="N53" s="596">
        <v>44434</v>
      </c>
      <c r="O53" s="526"/>
      <c r="P53" s="596">
        <v>40834</v>
      </c>
      <c r="Q53" s="526" t="s">
        <v>2405</v>
      </c>
      <c r="R53" s="526" t="s">
        <v>2406</v>
      </c>
    </row>
    <row r="54" spans="1:18" s="203" customFormat="1">
      <c r="A54" s="531"/>
      <c r="B54" s="531"/>
      <c r="C54" s="531"/>
      <c r="D54" s="531"/>
      <c r="E54" s="531"/>
      <c r="F54" s="531"/>
      <c r="G54" s="531"/>
      <c r="H54" s="260" t="s">
        <v>317</v>
      </c>
      <c r="I54" s="260">
        <v>150</v>
      </c>
      <c r="J54" s="531"/>
      <c r="K54" s="531"/>
      <c r="L54" s="531"/>
      <c r="M54" s="531"/>
      <c r="N54" s="708"/>
      <c r="O54" s="531"/>
      <c r="P54" s="708"/>
      <c r="Q54" s="531"/>
      <c r="R54" s="531"/>
    </row>
    <row r="55" spans="1:18" s="203" customFormat="1">
      <c r="A55" s="527"/>
      <c r="B55" s="527"/>
      <c r="C55" s="527"/>
      <c r="D55" s="527"/>
      <c r="E55" s="527"/>
      <c r="F55" s="527"/>
      <c r="G55" s="527"/>
      <c r="H55" s="260" t="s">
        <v>2407</v>
      </c>
      <c r="I55" s="260">
        <v>1</v>
      </c>
      <c r="J55" s="527"/>
      <c r="K55" s="527"/>
      <c r="L55" s="527"/>
      <c r="M55" s="527"/>
      <c r="N55" s="597"/>
      <c r="O55" s="527"/>
      <c r="P55" s="597"/>
      <c r="Q55" s="527"/>
      <c r="R55" s="527"/>
    </row>
    <row r="56" spans="1:18" s="203" customFormat="1" ht="165" customHeight="1">
      <c r="A56" s="526">
        <v>33</v>
      </c>
      <c r="B56" s="526">
        <v>1</v>
      </c>
      <c r="C56" s="526">
        <v>1</v>
      </c>
      <c r="D56" s="526">
        <v>6</v>
      </c>
      <c r="E56" s="526" t="s">
        <v>2408</v>
      </c>
      <c r="F56" s="526" t="s">
        <v>2409</v>
      </c>
      <c r="G56" s="526" t="s">
        <v>2410</v>
      </c>
      <c r="H56" s="260" t="s">
        <v>317</v>
      </c>
      <c r="I56" s="260">
        <v>200</v>
      </c>
      <c r="J56" s="526" t="s">
        <v>2411</v>
      </c>
      <c r="K56" s="526"/>
      <c r="L56" s="526" t="s">
        <v>44</v>
      </c>
      <c r="M56" s="526"/>
      <c r="N56" s="596">
        <v>39768</v>
      </c>
      <c r="O56" s="526"/>
      <c r="P56" s="596">
        <v>39768</v>
      </c>
      <c r="Q56" s="526" t="s">
        <v>2412</v>
      </c>
      <c r="R56" s="526" t="s">
        <v>2413</v>
      </c>
    </row>
    <row r="57" spans="1:18" s="203" customFormat="1">
      <c r="A57" s="527"/>
      <c r="B57" s="527"/>
      <c r="C57" s="527"/>
      <c r="D57" s="527"/>
      <c r="E57" s="527"/>
      <c r="F57" s="527"/>
      <c r="G57" s="527"/>
      <c r="H57" s="260" t="s">
        <v>2407</v>
      </c>
      <c r="I57" s="260">
        <v>1</v>
      </c>
      <c r="J57" s="527"/>
      <c r="K57" s="527"/>
      <c r="L57" s="527"/>
      <c r="M57" s="527"/>
      <c r="N57" s="597"/>
      <c r="O57" s="527"/>
      <c r="P57" s="597"/>
      <c r="Q57" s="527"/>
      <c r="R57" s="527"/>
    </row>
    <row r="58" spans="1:18" s="203" customFormat="1" ht="90">
      <c r="A58" s="260">
        <v>34</v>
      </c>
      <c r="B58" s="260">
        <v>6</v>
      </c>
      <c r="C58" s="260">
        <v>5</v>
      </c>
      <c r="D58" s="260">
        <v>4</v>
      </c>
      <c r="E58" s="260" t="s">
        <v>2414</v>
      </c>
      <c r="F58" s="260" t="s">
        <v>2415</v>
      </c>
      <c r="G58" s="260" t="s">
        <v>2416</v>
      </c>
      <c r="H58" s="260" t="s">
        <v>2416</v>
      </c>
      <c r="I58" s="260">
        <v>1</v>
      </c>
      <c r="J58" s="260" t="s">
        <v>2417</v>
      </c>
      <c r="K58" s="260"/>
      <c r="L58" s="260" t="s">
        <v>42</v>
      </c>
      <c r="M58" s="260"/>
      <c r="N58" s="287" t="s">
        <v>2418</v>
      </c>
      <c r="O58" s="260"/>
      <c r="P58" s="287">
        <v>36654</v>
      </c>
      <c r="Q58" s="260" t="s">
        <v>2289</v>
      </c>
      <c r="R58" s="260" t="s">
        <v>2419</v>
      </c>
    </row>
    <row r="61" spans="1:18">
      <c r="K61" s="543" t="s">
        <v>938</v>
      </c>
      <c r="L61" s="543"/>
      <c r="M61" s="543"/>
      <c r="N61" s="543"/>
      <c r="O61" s="543" t="s">
        <v>939</v>
      </c>
      <c r="P61" s="543"/>
      <c r="Q61" s="543"/>
      <c r="R61" s="543"/>
    </row>
    <row r="62" spans="1:18">
      <c r="K62" s="543">
        <v>2016</v>
      </c>
      <c r="L62" s="543"/>
      <c r="M62" s="543">
        <v>2017</v>
      </c>
      <c r="N62" s="543"/>
      <c r="O62" s="543">
        <v>2016</v>
      </c>
      <c r="P62" s="543"/>
      <c r="Q62" s="543">
        <v>2017</v>
      </c>
      <c r="R62" s="543"/>
    </row>
    <row r="63" spans="1:18">
      <c r="K63" s="128" t="s">
        <v>940</v>
      </c>
      <c r="L63" s="128" t="s">
        <v>941</v>
      </c>
      <c r="M63" s="128" t="s">
        <v>942</v>
      </c>
      <c r="N63" s="128" t="s">
        <v>941</v>
      </c>
      <c r="O63" s="128" t="s">
        <v>942</v>
      </c>
      <c r="P63" s="128" t="s">
        <v>941</v>
      </c>
      <c r="Q63" s="128" t="s">
        <v>940</v>
      </c>
      <c r="R63" s="128" t="s">
        <v>941</v>
      </c>
    </row>
    <row r="64" spans="1:18">
      <c r="K64" s="108">
        <v>8</v>
      </c>
      <c r="L64" s="111">
        <v>394039.65</v>
      </c>
      <c r="M64" s="108">
        <v>7</v>
      </c>
      <c r="N64" s="111">
        <v>395000</v>
      </c>
      <c r="O64" s="108">
        <v>15</v>
      </c>
      <c r="P64" s="111">
        <v>673930.96</v>
      </c>
      <c r="Q64" s="108">
        <v>4</v>
      </c>
      <c r="R64" s="111">
        <v>125061.15</v>
      </c>
    </row>
  </sheetData>
  <mergeCells count="180">
    <mergeCell ref="A56:A57"/>
    <mergeCell ref="B56:B57"/>
    <mergeCell ref="C56:C57"/>
    <mergeCell ref="D56:D57"/>
    <mergeCell ref="E56:E57"/>
    <mergeCell ref="F56:F57"/>
    <mergeCell ref="G56:G57"/>
    <mergeCell ref="J56:J57"/>
    <mergeCell ref="Q62:R62"/>
    <mergeCell ref="Q56:Q57"/>
    <mergeCell ref="R56:R57"/>
    <mergeCell ref="K61:N61"/>
    <mergeCell ref="O61:R61"/>
    <mergeCell ref="K62:L62"/>
    <mergeCell ref="M62:N62"/>
    <mergeCell ref="O62:P62"/>
    <mergeCell ref="K56:K57"/>
    <mergeCell ref="L56:L57"/>
    <mergeCell ref="M56:M57"/>
    <mergeCell ref="N56:N57"/>
    <mergeCell ref="O56:O57"/>
    <mergeCell ref="P56:P57"/>
    <mergeCell ref="Q42:Q44"/>
    <mergeCell ref="R42:R44"/>
    <mergeCell ref="F42:F44"/>
    <mergeCell ref="G42:G44"/>
    <mergeCell ref="J42:J44"/>
    <mergeCell ref="K42:K44"/>
    <mergeCell ref="L42:L44"/>
    <mergeCell ref="M42:M44"/>
    <mergeCell ref="A53:A55"/>
    <mergeCell ref="B53:B55"/>
    <mergeCell ref="C53:C55"/>
    <mergeCell ref="D53:D55"/>
    <mergeCell ref="E53:E55"/>
    <mergeCell ref="F53:F55"/>
    <mergeCell ref="G53:G55"/>
    <mergeCell ref="J53:J55"/>
    <mergeCell ref="K53:K55"/>
    <mergeCell ref="R53:R55"/>
    <mergeCell ref="L53:L55"/>
    <mergeCell ref="M53:M55"/>
    <mergeCell ref="N53:N55"/>
    <mergeCell ref="O53:O55"/>
    <mergeCell ref="P53:P55"/>
    <mergeCell ref="Q53:Q55"/>
    <mergeCell ref="N38:N40"/>
    <mergeCell ref="O38:O40"/>
    <mergeCell ref="P38:P40"/>
    <mergeCell ref="Q38:Q40"/>
    <mergeCell ref="R38:R40"/>
    <mergeCell ref="A42:A44"/>
    <mergeCell ref="B42:B44"/>
    <mergeCell ref="C42:C44"/>
    <mergeCell ref="D42:D44"/>
    <mergeCell ref="E42:E44"/>
    <mergeCell ref="F38:F40"/>
    <mergeCell ref="G38:G40"/>
    <mergeCell ref="J38:J40"/>
    <mergeCell ref="K38:K40"/>
    <mergeCell ref="L38:L40"/>
    <mergeCell ref="M38:M40"/>
    <mergeCell ref="A38:A40"/>
    <mergeCell ref="B38:B40"/>
    <mergeCell ref="C38:C40"/>
    <mergeCell ref="D38:D40"/>
    <mergeCell ref="E38:E40"/>
    <mergeCell ref="N42:N44"/>
    <mergeCell ref="O42:O44"/>
    <mergeCell ref="P42:P44"/>
    <mergeCell ref="R27:R30"/>
    <mergeCell ref="L27:L30"/>
    <mergeCell ref="M27:M30"/>
    <mergeCell ref="N34:N35"/>
    <mergeCell ref="O34:O35"/>
    <mergeCell ref="P34:P35"/>
    <mergeCell ref="Q34:Q35"/>
    <mergeCell ref="R34:R35"/>
    <mergeCell ref="L34:L35"/>
    <mergeCell ref="M34:M35"/>
    <mergeCell ref="Q25:Q26"/>
    <mergeCell ref="R25:R26"/>
    <mergeCell ref="A34:A35"/>
    <mergeCell ref="B34:B35"/>
    <mergeCell ref="C34:C35"/>
    <mergeCell ref="D34:D35"/>
    <mergeCell ref="E34:E35"/>
    <mergeCell ref="F27:F30"/>
    <mergeCell ref="G27:G30"/>
    <mergeCell ref="J27:J30"/>
    <mergeCell ref="K27:K30"/>
    <mergeCell ref="A27:A30"/>
    <mergeCell ref="B27:B30"/>
    <mergeCell ref="C27:C30"/>
    <mergeCell ref="D27:D30"/>
    <mergeCell ref="E27:E30"/>
    <mergeCell ref="F34:F35"/>
    <mergeCell ref="G34:G35"/>
    <mergeCell ref="J34:J35"/>
    <mergeCell ref="K34:K35"/>
    <mergeCell ref="N27:N30"/>
    <mergeCell ref="O27:O30"/>
    <mergeCell ref="P27:P30"/>
    <mergeCell ref="Q27:Q30"/>
    <mergeCell ref="A22:A24"/>
    <mergeCell ref="B22:B24"/>
    <mergeCell ref="C22:C24"/>
    <mergeCell ref="D22:D24"/>
    <mergeCell ref="E22:E24"/>
    <mergeCell ref="F22:F24"/>
    <mergeCell ref="N25:N26"/>
    <mergeCell ref="O25:O26"/>
    <mergeCell ref="P25:P26"/>
    <mergeCell ref="L25:L26"/>
    <mergeCell ref="M25:M26"/>
    <mergeCell ref="F25:F26"/>
    <mergeCell ref="G25:G26"/>
    <mergeCell ref="J25:J26"/>
    <mergeCell ref="K25:K26"/>
    <mergeCell ref="A25:A26"/>
    <mergeCell ref="B25:B26"/>
    <mergeCell ref="C25:C26"/>
    <mergeCell ref="D25:D26"/>
    <mergeCell ref="E25:E26"/>
    <mergeCell ref="O22:O24"/>
    <mergeCell ref="P22:P24"/>
    <mergeCell ref="Q22:Q24"/>
    <mergeCell ref="R22:R24"/>
    <mergeCell ref="G22:G24"/>
    <mergeCell ref="J22:J24"/>
    <mergeCell ref="K22:K24"/>
    <mergeCell ref="L22:L24"/>
    <mergeCell ref="M22:M24"/>
    <mergeCell ref="N22:N24"/>
    <mergeCell ref="A18:A21"/>
    <mergeCell ref="B18:B21"/>
    <mergeCell ref="C18:C21"/>
    <mergeCell ref="D18:D21"/>
    <mergeCell ref="E18:E21"/>
    <mergeCell ref="F18:F21"/>
    <mergeCell ref="G15:G16"/>
    <mergeCell ref="J15:J16"/>
    <mergeCell ref="K15:K16"/>
    <mergeCell ref="G18:G21"/>
    <mergeCell ref="J18:J21"/>
    <mergeCell ref="K18:K21"/>
    <mergeCell ref="Q15:Q16"/>
    <mergeCell ref="R15:R16"/>
    <mergeCell ref="L15:L16"/>
    <mergeCell ref="M15:M16"/>
    <mergeCell ref="N15:N16"/>
    <mergeCell ref="O18:O21"/>
    <mergeCell ref="P18:P21"/>
    <mergeCell ref="Q18:Q21"/>
    <mergeCell ref="R18:R21"/>
    <mergeCell ref="L18:L21"/>
    <mergeCell ref="O15:O16"/>
    <mergeCell ref="P15:P16"/>
    <mergeCell ref="M18:M21"/>
    <mergeCell ref="N18:N21"/>
    <mergeCell ref="Q4:Q5"/>
    <mergeCell ref="R4:R5"/>
    <mergeCell ref="A15:A16"/>
    <mergeCell ref="B15:B16"/>
    <mergeCell ref="C15:C16"/>
    <mergeCell ref="D15:D16"/>
    <mergeCell ref="E15:E16"/>
    <mergeCell ref="F15:F16"/>
    <mergeCell ref="G4:G5"/>
    <mergeCell ref="H4:I4"/>
    <mergeCell ref="J4:J5"/>
    <mergeCell ref="K4:L4"/>
    <mergeCell ref="M4:N4"/>
    <mergeCell ref="O4:P4"/>
    <mergeCell ref="A4:A5"/>
    <mergeCell ref="B4:B5"/>
    <mergeCell ref="C4:C5"/>
    <mergeCell ref="D4:D5"/>
    <mergeCell ref="E4:E5"/>
    <mergeCell ref="F4:F5"/>
  </mergeCells>
  <pageMargins left="0.25" right="0.25" top="0.75" bottom="0.75" header="0.3" footer="0.3"/>
  <pageSetup paperSize="8" scale="62" fitToHeight="0" orientation="landscape" horizontalDpi="4294967292"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6"/>
  <sheetViews>
    <sheetView topLeftCell="G130" zoomScale="80" zoomScaleNormal="80" workbookViewId="0">
      <selection activeCell="K136" sqref="K136:R136"/>
    </sheetView>
  </sheetViews>
  <sheetFormatPr defaultRowHeight="35.25" customHeight="1"/>
  <cols>
    <col min="1" max="1" width="4.7109375" style="160" bestFit="1" customWidth="1"/>
    <col min="2" max="2" width="8.85546875" bestFit="1" customWidth="1"/>
    <col min="3" max="3" width="10" bestFit="1" customWidth="1"/>
    <col min="4" max="4" width="9.7109375" bestFit="1" customWidth="1"/>
    <col min="5" max="5" width="59.7109375" bestFit="1" customWidth="1"/>
    <col min="6" max="6" width="57.85546875" customWidth="1"/>
    <col min="7" max="7" width="35.28515625" customWidth="1"/>
    <col min="8" max="8" width="19.140625" bestFit="1" customWidth="1"/>
    <col min="9" max="9" width="10.42578125" customWidth="1"/>
    <col min="10" max="10" width="28.140625" bestFit="1" customWidth="1"/>
    <col min="11" max="11" width="17.140625" customWidth="1"/>
    <col min="12" max="12" width="16.28515625" customWidth="1"/>
    <col min="13" max="16" width="11.85546875" customWidth="1"/>
    <col min="17" max="17" width="22.85546875" customWidth="1"/>
    <col min="18" max="18" width="18.140625" customWidth="1"/>
    <col min="19" max="19" width="14.42578125" style="139" customWidth="1"/>
    <col min="20" max="20" width="11.7109375" bestFit="1"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275" max="275" width="10.28515625" bestFit="1" customWidth="1"/>
    <col min="276" max="276" width="11.7109375"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531" max="531" width="10.28515625" bestFit="1" customWidth="1"/>
    <col min="532" max="532" width="11.7109375"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787" max="787" width="10.28515625" bestFit="1" customWidth="1"/>
    <col min="788" max="788" width="11.7109375"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043" max="1043" width="10.28515625" bestFit="1" customWidth="1"/>
    <col min="1044" max="1044" width="11.7109375"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299" max="1299" width="10.28515625" bestFit="1" customWidth="1"/>
    <col min="1300" max="1300" width="11.7109375"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555" max="1555" width="10.28515625" bestFit="1" customWidth="1"/>
    <col min="1556" max="1556" width="11.7109375"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1811" max="1811" width="10.28515625" bestFit="1" customWidth="1"/>
    <col min="1812" max="1812" width="11.7109375"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067" max="2067" width="10.28515625" bestFit="1" customWidth="1"/>
    <col min="2068" max="2068" width="11.7109375"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323" max="2323" width="10.28515625" bestFit="1" customWidth="1"/>
    <col min="2324" max="2324" width="11.7109375"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579" max="2579" width="10.28515625" bestFit="1" customWidth="1"/>
    <col min="2580" max="2580" width="11.7109375"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2835" max="2835" width="10.28515625" bestFit="1" customWidth="1"/>
    <col min="2836" max="2836" width="11.7109375"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091" max="3091" width="10.28515625" bestFit="1" customWidth="1"/>
    <col min="3092" max="3092" width="11.7109375"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347" max="3347" width="10.28515625" bestFit="1" customWidth="1"/>
    <col min="3348" max="3348" width="11.7109375"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603" max="3603" width="10.28515625" bestFit="1" customWidth="1"/>
    <col min="3604" max="3604" width="11.7109375"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3859" max="3859" width="10.28515625" bestFit="1" customWidth="1"/>
    <col min="3860" max="3860" width="11.7109375"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115" max="4115" width="10.28515625" bestFit="1" customWidth="1"/>
    <col min="4116" max="4116" width="11.7109375"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371" max="4371" width="10.28515625" bestFit="1" customWidth="1"/>
    <col min="4372" max="4372" width="11.7109375"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627" max="4627" width="10.28515625" bestFit="1" customWidth="1"/>
    <col min="4628" max="4628" width="11.7109375"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4883" max="4883" width="10.28515625" bestFit="1" customWidth="1"/>
    <col min="4884" max="4884" width="11.7109375"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139" max="5139" width="10.28515625" bestFit="1" customWidth="1"/>
    <col min="5140" max="5140" width="11.7109375"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395" max="5395" width="10.28515625" bestFit="1" customWidth="1"/>
    <col min="5396" max="5396" width="11.7109375"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651" max="5651" width="10.28515625" bestFit="1" customWidth="1"/>
    <col min="5652" max="5652" width="11.7109375"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5907" max="5907" width="10.28515625" bestFit="1" customWidth="1"/>
    <col min="5908" max="5908" width="11.7109375"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163" max="6163" width="10.28515625" bestFit="1" customWidth="1"/>
    <col min="6164" max="6164" width="11.7109375"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419" max="6419" width="10.28515625" bestFit="1" customWidth="1"/>
    <col min="6420" max="6420" width="11.7109375"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675" max="6675" width="10.28515625" bestFit="1" customWidth="1"/>
    <col min="6676" max="6676" width="11.7109375"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6931" max="6931" width="10.28515625" bestFit="1" customWidth="1"/>
    <col min="6932" max="6932" width="11.7109375"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187" max="7187" width="10.28515625" bestFit="1" customWidth="1"/>
    <col min="7188" max="7188" width="11.7109375"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443" max="7443" width="10.28515625" bestFit="1" customWidth="1"/>
    <col min="7444" max="7444" width="11.7109375"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699" max="7699" width="10.28515625" bestFit="1" customWidth="1"/>
    <col min="7700" max="7700" width="11.7109375"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7955" max="7955" width="10.28515625" bestFit="1" customWidth="1"/>
    <col min="7956" max="7956" width="11.7109375"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211" max="8211" width="10.28515625" bestFit="1" customWidth="1"/>
    <col min="8212" max="8212" width="11.7109375"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467" max="8467" width="10.28515625" bestFit="1" customWidth="1"/>
    <col min="8468" max="8468" width="11.7109375"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723" max="8723" width="10.28515625" bestFit="1" customWidth="1"/>
    <col min="8724" max="8724" width="11.7109375"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8979" max="8979" width="10.28515625" bestFit="1" customWidth="1"/>
    <col min="8980" max="8980" width="11.7109375"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235" max="9235" width="10.28515625" bestFit="1" customWidth="1"/>
    <col min="9236" max="9236" width="11.7109375"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491" max="9491" width="10.28515625" bestFit="1" customWidth="1"/>
    <col min="9492" max="9492" width="11.7109375"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747" max="9747" width="10.28515625" bestFit="1" customWidth="1"/>
    <col min="9748" max="9748" width="11.7109375"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003" max="10003" width="10.28515625" bestFit="1" customWidth="1"/>
    <col min="10004" max="10004" width="11.7109375"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259" max="10259" width="10.28515625" bestFit="1" customWidth="1"/>
    <col min="10260" max="10260" width="11.7109375"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515" max="10515" width="10.28515625" bestFit="1" customWidth="1"/>
    <col min="10516" max="10516" width="11.7109375"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0771" max="10771" width="10.28515625" bestFit="1" customWidth="1"/>
    <col min="10772" max="10772" width="11.7109375"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027" max="11027" width="10.28515625" bestFit="1" customWidth="1"/>
    <col min="11028" max="11028" width="11.7109375"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283" max="11283" width="10.28515625" bestFit="1" customWidth="1"/>
    <col min="11284" max="11284" width="11.7109375"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539" max="11539" width="10.28515625" bestFit="1" customWidth="1"/>
    <col min="11540" max="11540" width="11.7109375"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1795" max="11795" width="10.28515625" bestFit="1" customWidth="1"/>
    <col min="11796" max="11796" width="11.7109375"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051" max="12051" width="10.28515625" bestFit="1" customWidth="1"/>
    <col min="12052" max="12052" width="11.7109375"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307" max="12307" width="10.28515625" bestFit="1" customWidth="1"/>
    <col min="12308" max="12308" width="11.7109375"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563" max="12563" width="10.28515625" bestFit="1" customWidth="1"/>
    <col min="12564" max="12564" width="11.7109375"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2819" max="12819" width="10.28515625" bestFit="1" customWidth="1"/>
    <col min="12820" max="12820" width="11.7109375"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075" max="13075" width="10.28515625" bestFit="1" customWidth="1"/>
    <col min="13076" max="13076" width="11.7109375"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331" max="13331" width="10.28515625" bestFit="1" customWidth="1"/>
    <col min="13332" max="13332" width="11.7109375"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587" max="13587" width="10.28515625" bestFit="1" customWidth="1"/>
    <col min="13588" max="13588" width="11.7109375"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3843" max="13843" width="10.28515625" bestFit="1" customWidth="1"/>
    <col min="13844" max="13844" width="11.7109375"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099" max="14099" width="10.28515625" bestFit="1" customWidth="1"/>
    <col min="14100" max="14100" width="11.7109375"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355" max="14355" width="10.28515625" bestFit="1" customWidth="1"/>
    <col min="14356" max="14356" width="11.7109375"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611" max="14611" width="10.28515625" bestFit="1" customWidth="1"/>
    <col min="14612" max="14612" width="11.7109375"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4867" max="14867" width="10.28515625" bestFit="1" customWidth="1"/>
    <col min="14868" max="14868" width="11.7109375"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123" max="15123" width="10.28515625" bestFit="1" customWidth="1"/>
    <col min="15124" max="15124" width="11.7109375"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379" max="15379" width="10.28515625" bestFit="1" customWidth="1"/>
    <col min="15380" max="15380" width="11.7109375"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635" max="15635" width="10.28515625" bestFit="1" customWidth="1"/>
    <col min="15636" max="15636" width="11.7109375"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5891" max="15891" width="10.28515625" bestFit="1" customWidth="1"/>
    <col min="15892" max="15892" width="11.7109375"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 min="16147" max="16147" width="10.28515625" bestFit="1" customWidth="1"/>
    <col min="16148" max="16148" width="11.7109375" bestFit="1" customWidth="1"/>
  </cols>
  <sheetData>
    <row r="1" spans="1:19" ht="15.75" customHeight="1"/>
    <row r="2" spans="1:19" ht="17.25" customHeight="1">
      <c r="A2" s="133" t="s">
        <v>5802</v>
      </c>
      <c r="B2" s="2"/>
      <c r="C2" s="2"/>
      <c r="D2" s="2"/>
      <c r="E2" s="2"/>
      <c r="F2" s="2"/>
      <c r="G2" s="2"/>
      <c r="H2" s="2"/>
      <c r="I2" s="2"/>
      <c r="J2" s="2"/>
      <c r="K2" s="2"/>
      <c r="L2" s="2"/>
      <c r="Q2" s="2"/>
    </row>
    <row r="3" spans="1:19" ht="19.5" customHeight="1">
      <c r="A3" s="154"/>
      <c r="B3" s="2"/>
      <c r="C3" s="2"/>
      <c r="D3" s="2"/>
      <c r="E3" s="2"/>
      <c r="F3" s="2"/>
      <c r="G3" s="2"/>
      <c r="H3" s="2"/>
      <c r="I3" s="2"/>
      <c r="J3" s="2"/>
      <c r="K3" s="2"/>
      <c r="L3" s="2"/>
      <c r="Q3" s="2"/>
    </row>
    <row r="4" spans="1:19" s="3" customFormat="1" ht="35.25" customHeight="1">
      <c r="A4" s="711" t="s">
        <v>2688</v>
      </c>
      <c r="B4" s="489" t="s">
        <v>1</v>
      </c>
      <c r="C4" s="486" t="s">
        <v>2</v>
      </c>
      <c r="D4" s="486" t="s">
        <v>3</v>
      </c>
      <c r="E4" s="709" t="s">
        <v>4</v>
      </c>
      <c r="F4" s="709" t="s">
        <v>5</v>
      </c>
      <c r="G4" s="709" t="s">
        <v>6</v>
      </c>
      <c r="H4" s="486" t="s">
        <v>7</v>
      </c>
      <c r="I4" s="486"/>
      <c r="J4" s="709" t="s">
        <v>1224</v>
      </c>
      <c r="K4" s="486" t="s">
        <v>1425</v>
      </c>
      <c r="L4" s="710"/>
      <c r="M4" s="561" t="s">
        <v>1989</v>
      </c>
      <c r="N4" s="562"/>
      <c r="O4" s="561" t="s">
        <v>1227</v>
      </c>
      <c r="P4" s="562"/>
      <c r="Q4" s="709" t="s">
        <v>12</v>
      </c>
      <c r="R4" s="486" t="s">
        <v>13</v>
      </c>
      <c r="S4" s="137"/>
    </row>
    <row r="5" spans="1:19" s="3" customFormat="1" ht="35.25" customHeight="1">
      <c r="A5" s="711"/>
      <c r="B5" s="490"/>
      <c r="C5" s="486"/>
      <c r="D5" s="486"/>
      <c r="E5" s="709"/>
      <c r="F5" s="709"/>
      <c r="G5" s="709"/>
      <c r="H5" s="152" t="s">
        <v>14</v>
      </c>
      <c r="I5" s="152" t="s">
        <v>15</v>
      </c>
      <c r="J5" s="709"/>
      <c r="K5" s="152">
        <v>2016</v>
      </c>
      <c r="L5" s="152">
        <v>2017</v>
      </c>
      <c r="M5" s="152">
        <v>2016</v>
      </c>
      <c r="N5" s="152">
        <v>2017</v>
      </c>
      <c r="O5" s="152">
        <v>2016</v>
      </c>
      <c r="P5" s="152">
        <v>2017</v>
      </c>
      <c r="Q5" s="709"/>
      <c r="R5" s="486"/>
      <c r="S5" s="137"/>
    </row>
    <row r="6" spans="1:19" s="3" customFormat="1" ht="35.25" customHeight="1">
      <c r="A6" s="155" t="s">
        <v>16</v>
      </c>
      <c r="B6" s="151" t="s">
        <v>17</v>
      </c>
      <c r="C6" s="152" t="s">
        <v>18</v>
      </c>
      <c r="D6" s="152" t="s">
        <v>19</v>
      </c>
      <c r="E6" s="156" t="s">
        <v>20</v>
      </c>
      <c r="F6" s="156" t="s">
        <v>21</v>
      </c>
      <c r="G6" s="156" t="s">
        <v>22</v>
      </c>
      <c r="H6" s="152" t="s">
        <v>23</v>
      </c>
      <c r="I6" s="152" t="s">
        <v>24</v>
      </c>
      <c r="J6" s="156" t="s">
        <v>25</v>
      </c>
      <c r="K6" s="152" t="s">
        <v>26</v>
      </c>
      <c r="L6" s="152" t="s">
        <v>27</v>
      </c>
      <c r="M6" s="152" t="s">
        <v>28</v>
      </c>
      <c r="N6" s="152" t="s">
        <v>29</v>
      </c>
      <c r="O6" s="152" t="s">
        <v>30</v>
      </c>
      <c r="P6" s="152" t="s">
        <v>31</v>
      </c>
      <c r="Q6" s="156" t="s">
        <v>32</v>
      </c>
      <c r="R6" s="152" t="s">
        <v>33</v>
      </c>
      <c r="S6" s="137"/>
    </row>
    <row r="7" spans="1:19" s="158" customFormat="1" ht="91.5" customHeight="1">
      <c r="A7" s="207">
        <v>1</v>
      </c>
      <c r="B7" s="204" t="s">
        <v>1250</v>
      </c>
      <c r="C7" s="204">
        <v>3</v>
      </c>
      <c r="D7" s="204">
        <v>6</v>
      </c>
      <c r="E7" s="204" t="s">
        <v>2689</v>
      </c>
      <c r="F7" s="204" t="s">
        <v>2690</v>
      </c>
      <c r="G7" s="207" t="s">
        <v>2691</v>
      </c>
      <c r="H7" s="204" t="s">
        <v>2695</v>
      </c>
      <c r="I7" s="323" t="s">
        <v>2696</v>
      </c>
      <c r="J7" s="204" t="s">
        <v>2692</v>
      </c>
      <c r="K7" s="204" t="s">
        <v>44</v>
      </c>
      <c r="L7" s="207" t="s">
        <v>944</v>
      </c>
      <c r="M7" s="295">
        <v>37000</v>
      </c>
      <c r="N7" s="295"/>
      <c r="O7" s="295">
        <v>37000</v>
      </c>
      <c r="P7" s="295"/>
      <c r="Q7" s="204" t="s">
        <v>2693</v>
      </c>
      <c r="R7" s="204" t="s">
        <v>2697</v>
      </c>
      <c r="S7" s="157"/>
    </row>
    <row r="8" spans="1:19" s="158" customFormat="1" ht="35.25" customHeight="1">
      <c r="A8" s="207">
        <v>2</v>
      </c>
      <c r="B8" s="204" t="s">
        <v>1250</v>
      </c>
      <c r="C8" s="204">
        <v>5</v>
      </c>
      <c r="D8" s="204">
        <v>10</v>
      </c>
      <c r="E8" s="204" t="s">
        <v>2698</v>
      </c>
      <c r="F8" s="204" t="s">
        <v>2699</v>
      </c>
      <c r="G8" s="204" t="s">
        <v>2597</v>
      </c>
      <c r="H8" s="204" t="s">
        <v>1358</v>
      </c>
      <c r="I8" s="323">
        <v>2</v>
      </c>
      <c r="J8" s="204" t="s">
        <v>2700</v>
      </c>
      <c r="K8" s="204" t="s">
        <v>47</v>
      </c>
      <c r="L8" s="207" t="s">
        <v>47</v>
      </c>
      <c r="M8" s="206">
        <v>180000</v>
      </c>
      <c r="N8" s="206"/>
      <c r="O8" s="206">
        <v>180000</v>
      </c>
      <c r="P8" s="206"/>
      <c r="Q8" s="204" t="s">
        <v>2693</v>
      </c>
      <c r="R8" s="204" t="s">
        <v>2697</v>
      </c>
      <c r="S8" s="157"/>
    </row>
    <row r="9" spans="1:19" s="158" customFormat="1" ht="35.25" customHeight="1">
      <c r="A9" s="207">
        <v>3</v>
      </c>
      <c r="B9" s="204" t="s">
        <v>1250</v>
      </c>
      <c r="C9" s="204">
        <v>5</v>
      </c>
      <c r="D9" s="204">
        <v>10</v>
      </c>
      <c r="E9" s="204" t="s">
        <v>2701</v>
      </c>
      <c r="F9" s="204" t="s">
        <v>2702</v>
      </c>
      <c r="G9" s="204" t="s">
        <v>2597</v>
      </c>
      <c r="H9" s="204" t="s">
        <v>1358</v>
      </c>
      <c r="I9" s="323">
        <v>1</v>
      </c>
      <c r="J9" s="204" t="s">
        <v>2703</v>
      </c>
      <c r="K9" s="204" t="s">
        <v>47</v>
      </c>
      <c r="L9" s="207" t="s">
        <v>944</v>
      </c>
      <c r="M9" s="295">
        <v>56000</v>
      </c>
      <c r="N9" s="295"/>
      <c r="O9" s="295">
        <v>56000</v>
      </c>
      <c r="P9" s="295"/>
      <c r="Q9" s="204" t="s">
        <v>2693</v>
      </c>
      <c r="R9" s="204" t="s">
        <v>2694</v>
      </c>
      <c r="S9" s="157"/>
    </row>
    <row r="10" spans="1:19" s="158" customFormat="1" ht="47.25" customHeight="1">
      <c r="A10" s="207">
        <v>4</v>
      </c>
      <c r="B10" s="204" t="s">
        <v>1250</v>
      </c>
      <c r="C10" s="204">
        <v>5</v>
      </c>
      <c r="D10" s="204">
        <v>10</v>
      </c>
      <c r="E10" s="204" t="s">
        <v>2704</v>
      </c>
      <c r="F10" s="204" t="s">
        <v>2705</v>
      </c>
      <c r="G10" s="204" t="s">
        <v>2597</v>
      </c>
      <c r="H10" s="204" t="s">
        <v>1358</v>
      </c>
      <c r="I10" s="323">
        <v>1</v>
      </c>
      <c r="J10" s="204" t="s">
        <v>2703</v>
      </c>
      <c r="K10" s="207" t="s">
        <v>50</v>
      </c>
      <c r="L10" s="207" t="s">
        <v>944</v>
      </c>
      <c r="M10" s="295">
        <v>55000</v>
      </c>
      <c r="N10" s="295"/>
      <c r="O10" s="295">
        <v>55000</v>
      </c>
      <c r="P10" s="295"/>
      <c r="Q10" s="204" t="s">
        <v>2693</v>
      </c>
      <c r="R10" s="204" t="s">
        <v>2694</v>
      </c>
      <c r="S10" s="157"/>
    </row>
    <row r="11" spans="1:19" s="158" customFormat="1" ht="35.25" customHeight="1">
      <c r="A11" s="494">
        <v>5</v>
      </c>
      <c r="B11" s="482" t="s">
        <v>1250</v>
      </c>
      <c r="C11" s="482">
        <v>5</v>
      </c>
      <c r="D11" s="482">
        <v>12</v>
      </c>
      <c r="E11" s="482" t="s">
        <v>2706</v>
      </c>
      <c r="F11" s="558" t="s">
        <v>2707</v>
      </c>
      <c r="G11" s="482" t="s">
        <v>917</v>
      </c>
      <c r="H11" s="204" t="s">
        <v>1562</v>
      </c>
      <c r="I11" s="323">
        <v>1</v>
      </c>
      <c r="J11" s="482" t="s">
        <v>2708</v>
      </c>
      <c r="K11" s="482" t="s">
        <v>40</v>
      </c>
      <c r="L11" s="494" t="s">
        <v>944</v>
      </c>
      <c r="M11" s="557">
        <v>13000</v>
      </c>
      <c r="N11" s="557"/>
      <c r="O11" s="557">
        <v>13000</v>
      </c>
      <c r="P11" s="557"/>
      <c r="Q11" s="482" t="s">
        <v>2693</v>
      </c>
      <c r="R11" s="501" t="s">
        <v>2697</v>
      </c>
      <c r="S11" s="157"/>
    </row>
    <row r="12" spans="1:19" s="158" customFormat="1" ht="48" customHeight="1">
      <c r="A12" s="494"/>
      <c r="B12" s="482"/>
      <c r="C12" s="482"/>
      <c r="D12" s="482"/>
      <c r="E12" s="482"/>
      <c r="F12" s="558"/>
      <c r="G12" s="482"/>
      <c r="H12" s="204" t="s">
        <v>1245</v>
      </c>
      <c r="I12" s="323">
        <v>1099</v>
      </c>
      <c r="J12" s="482"/>
      <c r="K12" s="482"/>
      <c r="L12" s="494"/>
      <c r="M12" s="557"/>
      <c r="N12" s="557"/>
      <c r="O12" s="557"/>
      <c r="P12" s="557"/>
      <c r="Q12" s="482"/>
      <c r="R12" s="503"/>
      <c r="S12" s="157"/>
    </row>
    <row r="13" spans="1:19" s="158" customFormat="1" ht="35.25" customHeight="1">
      <c r="A13" s="494">
        <v>6</v>
      </c>
      <c r="B13" s="482" t="s">
        <v>1250</v>
      </c>
      <c r="C13" s="482">
        <v>5</v>
      </c>
      <c r="D13" s="482">
        <v>10</v>
      </c>
      <c r="E13" s="482" t="s">
        <v>2709</v>
      </c>
      <c r="F13" s="482" t="s">
        <v>2710</v>
      </c>
      <c r="G13" s="482" t="s">
        <v>2597</v>
      </c>
      <c r="H13" s="204" t="s">
        <v>1358</v>
      </c>
      <c r="I13" s="323">
        <v>1</v>
      </c>
      <c r="J13" s="482" t="s">
        <v>2711</v>
      </c>
      <c r="K13" s="482" t="s">
        <v>1262</v>
      </c>
      <c r="L13" s="494" t="s">
        <v>944</v>
      </c>
      <c r="M13" s="557">
        <v>50000</v>
      </c>
      <c r="N13" s="557"/>
      <c r="O13" s="557">
        <v>50000</v>
      </c>
      <c r="P13" s="557"/>
      <c r="Q13" s="482" t="s">
        <v>2693</v>
      </c>
      <c r="R13" s="501" t="s">
        <v>2697</v>
      </c>
      <c r="S13" s="157"/>
    </row>
    <row r="14" spans="1:19" s="158" customFormat="1" ht="35.25" customHeight="1">
      <c r="A14" s="494"/>
      <c r="B14" s="482"/>
      <c r="C14" s="482"/>
      <c r="D14" s="482"/>
      <c r="E14" s="482"/>
      <c r="F14" s="482"/>
      <c r="G14" s="482"/>
      <c r="H14" s="204" t="s">
        <v>1536</v>
      </c>
      <c r="I14" s="323">
        <v>1000</v>
      </c>
      <c r="J14" s="482"/>
      <c r="K14" s="482"/>
      <c r="L14" s="494"/>
      <c r="M14" s="557"/>
      <c r="N14" s="557"/>
      <c r="O14" s="557"/>
      <c r="P14" s="557"/>
      <c r="Q14" s="482"/>
      <c r="R14" s="503"/>
      <c r="S14" s="157"/>
    </row>
    <row r="15" spans="1:19" s="158" customFormat="1" ht="35.25" customHeight="1">
      <c r="A15" s="494">
        <v>7</v>
      </c>
      <c r="B15" s="482" t="s">
        <v>1262</v>
      </c>
      <c r="C15" s="482">
        <v>5</v>
      </c>
      <c r="D15" s="482">
        <v>10</v>
      </c>
      <c r="E15" s="482" t="s">
        <v>2712</v>
      </c>
      <c r="F15" s="482" t="s">
        <v>2588</v>
      </c>
      <c r="G15" s="482" t="s">
        <v>2713</v>
      </c>
      <c r="H15" s="204" t="s">
        <v>1358</v>
      </c>
      <c r="I15" s="323">
        <v>1</v>
      </c>
      <c r="J15" s="482" t="s">
        <v>2714</v>
      </c>
      <c r="K15" s="482" t="s">
        <v>1262</v>
      </c>
      <c r="L15" s="494" t="s">
        <v>944</v>
      </c>
      <c r="M15" s="557">
        <v>60000</v>
      </c>
      <c r="N15" s="557"/>
      <c r="O15" s="557">
        <v>60000</v>
      </c>
      <c r="P15" s="557"/>
      <c r="Q15" s="482" t="s">
        <v>2693</v>
      </c>
      <c r="R15" s="501" t="s">
        <v>2697</v>
      </c>
      <c r="S15" s="157"/>
    </row>
    <row r="16" spans="1:19" s="158" customFormat="1" ht="35.25" customHeight="1">
      <c r="A16" s="494"/>
      <c r="B16" s="482"/>
      <c r="C16" s="482"/>
      <c r="D16" s="482"/>
      <c r="E16" s="482"/>
      <c r="F16" s="482"/>
      <c r="G16" s="482"/>
      <c r="H16" s="204" t="s">
        <v>1536</v>
      </c>
      <c r="I16" s="323">
        <v>1000</v>
      </c>
      <c r="J16" s="482"/>
      <c r="K16" s="482"/>
      <c r="L16" s="494"/>
      <c r="M16" s="557"/>
      <c r="N16" s="557"/>
      <c r="O16" s="557"/>
      <c r="P16" s="557"/>
      <c r="Q16" s="482"/>
      <c r="R16" s="503"/>
      <c r="S16" s="157"/>
    </row>
    <row r="17" spans="1:20" s="158" customFormat="1" ht="35.25" customHeight="1">
      <c r="A17" s="494">
        <v>8</v>
      </c>
      <c r="B17" s="482" t="s">
        <v>1250</v>
      </c>
      <c r="C17" s="482">
        <v>5</v>
      </c>
      <c r="D17" s="482">
        <v>13</v>
      </c>
      <c r="E17" s="482" t="s">
        <v>2715</v>
      </c>
      <c r="F17" s="482" t="s">
        <v>2716</v>
      </c>
      <c r="G17" s="482" t="s">
        <v>2597</v>
      </c>
      <c r="H17" s="204" t="s">
        <v>1358</v>
      </c>
      <c r="I17" s="323">
        <v>1</v>
      </c>
      <c r="J17" s="482" t="s">
        <v>2717</v>
      </c>
      <c r="K17" s="482" t="s">
        <v>53</v>
      </c>
      <c r="L17" s="494" t="s">
        <v>944</v>
      </c>
      <c r="M17" s="557">
        <v>10000</v>
      </c>
      <c r="N17" s="557"/>
      <c r="O17" s="557">
        <v>10000</v>
      </c>
      <c r="P17" s="557"/>
      <c r="Q17" s="482" t="s">
        <v>2693</v>
      </c>
      <c r="R17" s="501" t="s">
        <v>2697</v>
      </c>
      <c r="S17" s="157"/>
    </row>
    <row r="18" spans="1:20" s="158" customFormat="1" ht="35.25" customHeight="1">
      <c r="A18" s="494"/>
      <c r="B18" s="482"/>
      <c r="C18" s="482"/>
      <c r="D18" s="482"/>
      <c r="E18" s="482"/>
      <c r="F18" s="482"/>
      <c r="G18" s="482"/>
      <c r="H18" s="204" t="s">
        <v>1536</v>
      </c>
      <c r="I18" s="323">
        <v>100</v>
      </c>
      <c r="J18" s="482"/>
      <c r="K18" s="482"/>
      <c r="L18" s="494"/>
      <c r="M18" s="557"/>
      <c r="N18" s="557"/>
      <c r="O18" s="557"/>
      <c r="P18" s="557"/>
      <c r="Q18" s="482"/>
      <c r="R18" s="503"/>
      <c r="S18" s="157"/>
    </row>
    <row r="19" spans="1:20" s="158" customFormat="1" ht="35.25" customHeight="1">
      <c r="A19" s="207">
        <v>9</v>
      </c>
      <c r="B19" s="204" t="s">
        <v>1250</v>
      </c>
      <c r="C19" s="204">
        <v>5</v>
      </c>
      <c r="D19" s="204">
        <v>13</v>
      </c>
      <c r="E19" s="204" t="s">
        <v>2718</v>
      </c>
      <c r="F19" s="204" t="s">
        <v>2719</v>
      </c>
      <c r="G19" s="204" t="s">
        <v>2720</v>
      </c>
      <c r="H19" s="204" t="s">
        <v>1454</v>
      </c>
      <c r="I19" s="204">
        <v>2</v>
      </c>
      <c r="J19" s="204" t="s">
        <v>2721</v>
      </c>
      <c r="K19" s="207" t="s">
        <v>44</v>
      </c>
      <c r="L19" s="207" t="s">
        <v>944</v>
      </c>
      <c r="M19" s="295">
        <v>45000</v>
      </c>
      <c r="N19" s="295"/>
      <c r="O19" s="295">
        <v>45000</v>
      </c>
      <c r="P19" s="295"/>
      <c r="Q19" s="204" t="s">
        <v>2693</v>
      </c>
      <c r="R19" s="204" t="s">
        <v>2697</v>
      </c>
      <c r="S19" s="157"/>
    </row>
    <row r="20" spans="1:20" s="158" customFormat="1" ht="110.25" customHeight="1">
      <c r="A20" s="207">
        <v>10</v>
      </c>
      <c r="B20" s="204" t="s">
        <v>1250</v>
      </c>
      <c r="C20" s="204">
        <v>5</v>
      </c>
      <c r="D20" s="204">
        <v>10</v>
      </c>
      <c r="E20" s="204" t="s">
        <v>2722</v>
      </c>
      <c r="F20" s="204" t="s">
        <v>2723</v>
      </c>
      <c r="G20" s="204" t="s">
        <v>2724</v>
      </c>
      <c r="H20" s="204" t="s">
        <v>2725</v>
      </c>
      <c r="I20" s="323">
        <v>12</v>
      </c>
      <c r="J20" s="204" t="s">
        <v>2726</v>
      </c>
      <c r="K20" s="207" t="s">
        <v>44</v>
      </c>
      <c r="L20" s="207" t="s">
        <v>944</v>
      </c>
      <c r="M20" s="295">
        <v>9000</v>
      </c>
      <c r="N20" s="295"/>
      <c r="O20" s="295">
        <v>9000</v>
      </c>
      <c r="P20" s="295"/>
      <c r="Q20" s="397" t="s">
        <v>2693</v>
      </c>
      <c r="R20" s="204" t="s">
        <v>2694</v>
      </c>
      <c r="S20" s="157"/>
    </row>
    <row r="21" spans="1:20" s="158" customFormat="1" ht="56.25" customHeight="1">
      <c r="A21" s="207">
        <v>11</v>
      </c>
      <c r="B21" s="204" t="s">
        <v>1250</v>
      </c>
      <c r="C21" s="204" t="s">
        <v>2727</v>
      </c>
      <c r="D21" s="204">
        <v>13</v>
      </c>
      <c r="E21" s="204" t="s">
        <v>2728</v>
      </c>
      <c r="F21" s="204" t="s">
        <v>2729</v>
      </c>
      <c r="G21" s="204" t="s">
        <v>2730</v>
      </c>
      <c r="H21" s="204" t="s">
        <v>1562</v>
      </c>
      <c r="I21" s="204">
        <v>2</v>
      </c>
      <c r="J21" s="204" t="s">
        <v>2731</v>
      </c>
      <c r="K21" s="207" t="s">
        <v>44</v>
      </c>
      <c r="L21" s="207" t="s">
        <v>944</v>
      </c>
      <c r="M21" s="295">
        <v>10000</v>
      </c>
      <c r="N21" s="295"/>
      <c r="O21" s="295">
        <v>10000</v>
      </c>
      <c r="P21" s="295"/>
      <c r="Q21" s="204" t="s">
        <v>2693</v>
      </c>
      <c r="R21" s="204" t="s">
        <v>2697</v>
      </c>
      <c r="S21" s="395"/>
    </row>
    <row r="22" spans="1:20" s="158" customFormat="1" ht="51" customHeight="1">
      <c r="A22" s="204">
        <v>12</v>
      </c>
      <c r="B22" s="204" t="s">
        <v>1250</v>
      </c>
      <c r="C22" s="204">
        <v>4.5</v>
      </c>
      <c r="D22" s="204">
        <v>10</v>
      </c>
      <c r="E22" s="204" t="s">
        <v>2732</v>
      </c>
      <c r="F22" s="204" t="s">
        <v>2719</v>
      </c>
      <c r="G22" s="204" t="s">
        <v>2733</v>
      </c>
      <c r="H22" s="204" t="s">
        <v>1454</v>
      </c>
      <c r="I22" s="204">
        <v>2</v>
      </c>
      <c r="J22" s="204" t="s">
        <v>2734</v>
      </c>
      <c r="K22" s="207" t="s">
        <v>44</v>
      </c>
      <c r="L22" s="207" t="s">
        <v>944</v>
      </c>
      <c r="M22" s="295">
        <v>25000</v>
      </c>
      <c r="N22" s="295"/>
      <c r="O22" s="295">
        <v>25000</v>
      </c>
      <c r="P22" s="295"/>
      <c r="Q22" s="204" t="s">
        <v>2693</v>
      </c>
      <c r="R22" s="204" t="s">
        <v>2697</v>
      </c>
      <c r="S22" s="159"/>
    </row>
    <row r="23" spans="1:20" s="158" customFormat="1" ht="35.25" customHeight="1">
      <c r="A23" s="494">
        <v>13</v>
      </c>
      <c r="B23" s="494" t="s">
        <v>1250</v>
      </c>
      <c r="C23" s="494" t="s">
        <v>36</v>
      </c>
      <c r="D23" s="494">
        <v>13</v>
      </c>
      <c r="E23" s="482" t="s">
        <v>2735</v>
      </c>
      <c r="F23" s="482" t="s">
        <v>2736</v>
      </c>
      <c r="G23" s="482" t="s">
        <v>2737</v>
      </c>
      <c r="H23" s="204" t="s">
        <v>1401</v>
      </c>
      <c r="I23" s="323">
        <v>3</v>
      </c>
      <c r="J23" s="482" t="s">
        <v>2738</v>
      </c>
      <c r="K23" s="494" t="s">
        <v>42</v>
      </c>
      <c r="L23" s="494" t="s">
        <v>944</v>
      </c>
      <c r="M23" s="564">
        <v>26550</v>
      </c>
      <c r="N23" s="557"/>
      <c r="O23" s="557">
        <v>23524.62</v>
      </c>
      <c r="P23" s="557"/>
      <c r="Q23" s="494" t="s">
        <v>2739</v>
      </c>
      <c r="R23" s="482" t="s">
        <v>2740</v>
      </c>
      <c r="S23" s="159"/>
      <c r="T23" s="396" t="s">
        <v>2741</v>
      </c>
    </row>
    <row r="24" spans="1:20" s="158" customFormat="1" ht="35.25" customHeight="1">
      <c r="A24" s="494"/>
      <c r="B24" s="494"/>
      <c r="C24" s="494"/>
      <c r="D24" s="494"/>
      <c r="E24" s="482"/>
      <c r="F24" s="482"/>
      <c r="G24" s="482"/>
      <c r="H24" s="204" t="s">
        <v>1454</v>
      </c>
      <c r="I24" s="323">
        <v>2</v>
      </c>
      <c r="J24" s="482"/>
      <c r="K24" s="494"/>
      <c r="L24" s="494"/>
      <c r="M24" s="707"/>
      <c r="N24" s="557"/>
      <c r="O24" s="557"/>
      <c r="P24" s="557"/>
      <c r="Q24" s="494"/>
      <c r="R24" s="482"/>
      <c r="S24" s="157"/>
    </row>
    <row r="25" spans="1:20" s="158" customFormat="1" ht="35.25" customHeight="1">
      <c r="A25" s="494"/>
      <c r="B25" s="494"/>
      <c r="C25" s="494"/>
      <c r="D25" s="494"/>
      <c r="E25" s="482"/>
      <c r="F25" s="482"/>
      <c r="G25" s="482"/>
      <c r="H25" s="204" t="s">
        <v>1424</v>
      </c>
      <c r="I25" s="323">
        <v>500</v>
      </c>
      <c r="J25" s="482"/>
      <c r="K25" s="494"/>
      <c r="L25" s="494"/>
      <c r="M25" s="707"/>
      <c r="N25" s="557"/>
      <c r="O25" s="557"/>
      <c r="P25" s="557"/>
      <c r="Q25" s="494"/>
      <c r="R25" s="482"/>
      <c r="S25" s="157"/>
    </row>
    <row r="26" spans="1:20" s="158" customFormat="1" ht="35.25" customHeight="1">
      <c r="A26" s="494"/>
      <c r="B26" s="494"/>
      <c r="C26" s="494"/>
      <c r="D26" s="494"/>
      <c r="E26" s="482"/>
      <c r="F26" s="482"/>
      <c r="G26" s="482"/>
      <c r="H26" s="204" t="s">
        <v>1445</v>
      </c>
      <c r="I26" s="323">
        <v>3</v>
      </c>
      <c r="J26" s="482"/>
      <c r="K26" s="494"/>
      <c r="L26" s="494"/>
      <c r="M26" s="706"/>
      <c r="N26" s="557"/>
      <c r="O26" s="557"/>
      <c r="P26" s="557"/>
      <c r="Q26" s="494"/>
      <c r="R26" s="482"/>
      <c r="S26" s="157"/>
    </row>
    <row r="27" spans="1:20" s="158" customFormat="1" ht="49.5" customHeight="1">
      <c r="A27" s="494">
        <v>14</v>
      </c>
      <c r="B27" s="482" t="s">
        <v>2064</v>
      </c>
      <c r="C27" s="482" t="s">
        <v>1584</v>
      </c>
      <c r="D27" s="482">
        <v>13</v>
      </c>
      <c r="E27" s="482" t="s">
        <v>2742</v>
      </c>
      <c r="F27" s="482" t="s">
        <v>2743</v>
      </c>
      <c r="G27" s="482" t="s">
        <v>2744</v>
      </c>
      <c r="H27" s="204" t="s">
        <v>1401</v>
      </c>
      <c r="I27" s="204">
        <v>1</v>
      </c>
      <c r="J27" s="482" t="s">
        <v>2745</v>
      </c>
      <c r="K27" s="482" t="s">
        <v>46</v>
      </c>
      <c r="L27" s="494" t="s">
        <v>944</v>
      </c>
      <c r="M27" s="557">
        <v>15961.8</v>
      </c>
      <c r="N27" s="557"/>
      <c r="O27" s="557">
        <v>15350.33</v>
      </c>
      <c r="P27" s="557"/>
      <c r="Q27" s="482" t="s">
        <v>2746</v>
      </c>
      <c r="R27" s="482" t="s">
        <v>2747</v>
      </c>
      <c r="S27" s="157"/>
    </row>
    <row r="28" spans="1:20" s="158" customFormat="1" ht="65.25" customHeight="1">
      <c r="A28" s="494"/>
      <c r="B28" s="482"/>
      <c r="C28" s="482"/>
      <c r="D28" s="482"/>
      <c r="E28" s="482"/>
      <c r="F28" s="482"/>
      <c r="G28" s="482"/>
      <c r="H28" s="204" t="s">
        <v>1254</v>
      </c>
      <c r="I28" s="204">
        <v>40</v>
      </c>
      <c r="J28" s="482"/>
      <c r="K28" s="482"/>
      <c r="L28" s="494"/>
      <c r="M28" s="557"/>
      <c r="N28" s="557"/>
      <c r="O28" s="557"/>
      <c r="P28" s="557"/>
      <c r="Q28" s="482"/>
      <c r="R28" s="482"/>
      <c r="S28" s="157"/>
    </row>
    <row r="29" spans="1:20" s="158" customFormat="1" ht="35.25" customHeight="1">
      <c r="A29" s="494">
        <v>15</v>
      </c>
      <c r="B29" s="482" t="s">
        <v>2748</v>
      </c>
      <c r="C29" s="482" t="s">
        <v>1229</v>
      </c>
      <c r="D29" s="482">
        <v>12</v>
      </c>
      <c r="E29" s="482" t="s">
        <v>2749</v>
      </c>
      <c r="F29" s="482" t="s">
        <v>2750</v>
      </c>
      <c r="G29" s="482" t="s">
        <v>2447</v>
      </c>
      <c r="H29" s="204" t="s">
        <v>1562</v>
      </c>
      <c r="I29" s="204">
        <v>5</v>
      </c>
      <c r="J29" s="482" t="s">
        <v>2751</v>
      </c>
      <c r="K29" s="482" t="s">
        <v>35</v>
      </c>
      <c r="L29" s="494" t="s">
        <v>944</v>
      </c>
      <c r="M29" s="557">
        <v>54151.65</v>
      </c>
      <c r="N29" s="557"/>
      <c r="O29" s="557">
        <v>49938.84</v>
      </c>
      <c r="P29" s="557"/>
      <c r="Q29" s="482" t="s">
        <v>2746</v>
      </c>
      <c r="R29" s="482" t="s">
        <v>2747</v>
      </c>
      <c r="S29" s="157"/>
    </row>
    <row r="30" spans="1:20" s="158" customFormat="1" ht="35.25" customHeight="1">
      <c r="A30" s="494"/>
      <c r="B30" s="482"/>
      <c r="C30" s="482"/>
      <c r="D30" s="482"/>
      <c r="E30" s="482"/>
      <c r="F30" s="482"/>
      <c r="G30" s="482"/>
      <c r="H30" s="204" t="s">
        <v>1245</v>
      </c>
      <c r="I30" s="204">
        <v>1500</v>
      </c>
      <c r="J30" s="482"/>
      <c r="K30" s="482"/>
      <c r="L30" s="494"/>
      <c r="M30" s="557"/>
      <c r="N30" s="557"/>
      <c r="O30" s="557"/>
      <c r="P30" s="557"/>
      <c r="Q30" s="482"/>
      <c r="R30" s="482"/>
      <c r="S30" s="157"/>
    </row>
    <row r="31" spans="1:20" s="158" customFormat="1" ht="35.25" customHeight="1">
      <c r="A31" s="494">
        <v>16</v>
      </c>
      <c r="B31" s="482" t="s">
        <v>1250</v>
      </c>
      <c r="C31" s="482">
        <v>5</v>
      </c>
      <c r="D31" s="482">
        <v>11</v>
      </c>
      <c r="E31" s="482" t="s">
        <v>2752</v>
      </c>
      <c r="F31" s="482" t="s">
        <v>2753</v>
      </c>
      <c r="G31" s="482" t="s">
        <v>2031</v>
      </c>
      <c r="H31" s="204" t="s">
        <v>1401</v>
      </c>
      <c r="I31" s="204">
        <v>7</v>
      </c>
      <c r="J31" s="482" t="s">
        <v>2754</v>
      </c>
      <c r="K31" s="482" t="s">
        <v>42</v>
      </c>
      <c r="L31" s="494" t="s">
        <v>944</v>
      </c>
      <c r="M31" s="557">
        <v>26541.72</v>
      </c>
      <c r="N31" s="557"/>
      <c r="O31" s="557">
        <v>26045.360000000001</v>
      </c>
      <c r="P31" s="557"/>
      <c r="Q31" s="482" t="s">
        <v>2755</v>
      </c>
      <c r="R31" s="482" t="s">
        <v>2756</v>
      </c>
      <c r="S31" s="157"/>
    </row>
    <row r="32" spans="1:20" s="158" customFormat="1" ht="35.25" customHeight="1">
      <c r="A32" s="494"/>
      <c r="B32" s="482"/>
      <c r="C32" s="482"/>
      <c r="D32" s="482"/>
      <c r="E32" s="482"/>
      <c r="F32" s="482"/>
      <c r="G32" s="482"/>
      <c r="H32" s="204" t="s">
        <v>1254</v>
      </c>
      <c r="I32" s="204">
        <v>105</v>
      </c>
      <c r="J32" s="482"/>
      <c r="K32" s="482"/>
      <c r="L32" s="494"/>
      <c r="M32" s="557"/>
      <c r="N32" s="557"/>
      <c r="O32" s="557"/>
      <c r="P32" s="557"/>
      <c r="Q32" s="482"/>
      <c r="R32" s="482"/>
      <c r="S32" s="157"/>
    </row>
    <row r="33" spans="1:19" s="158" customFormat="1" ht="35.25" customHeight="1">
      <c r="A33" s="494"/>
      <c r="B33" s="482"/>
      <c r="C33" s="482"/>
      <c r="D33" s="482"/>
      <c r="E33" s="482"/>
      <c r="F33" s="482"/>
      <c r="G33" s="482"/>
      <c r="H33" s="204" t="s">
        <v>1424</v>
      </c>
      <c r="I33" s="204">
        <v>1000</v>
      </c>
      <c r="J33" s="482"/>
      <c r="K33" s="482"/>
      <c r="L33" s="494"/>
      <c r="M33" s="557"/>
      <c r="N33" s="557"/>
      <c r="O33" s="557"/>
      <c r="P33" s="557"/>
      <c r="Q33" s="482"/>
      <c r="R33" s="482"/>
      <c r="S33" s="157"/>
    </row>
    <row r="34" spans="1:19" s="158" customFormat="1" ht="58.5" customHeight="1">
      <c r="A34" s="207">
        <v>17</v>
      </c>
      <c r="B34" s="207" t="s">
        <v>1250</v>
      </c>
      <c r="C34" s="207">
        <v>5</v>
      </c>
      <c r="D34" s="207">
        <v>10</v>
      </c>
      <c r="E34" s="204" t="s">
        <v>2759</v>
      </c>
      <c r="F34" s="204" t="s">
        <v>2760</v>
      </c>
      <c r="G34" s="207" t="s">
        <v>2119</v>
      </c>
      <c r="H34" s="204" t="s">
        <v>1358</v>
      </c>
      <c r="I34" s="204">
        <v>1</v>
      </c>
      <c r="J34" s="204" t="s">
        <v>2761</v>
      </c>
      <c r="K34" s="207" t="s">
        <v>1262</v>
      </c>
      <c r="L34" s="207" t="s">
        <v>944</v>
      </c>
      <c r="M34" s="295">
        <v>7093.62</v>
      </c>
      <c r="N34" s="295"/>
      <c r="O34" s="295">
        <v>7093.62</v>
      </c>
      <c r="P34" s="295"/>
      <c r="Q34" s="204" t="s">
        <v>2762</v>
      </c>
      <c r="R34" s="204" t="s">
        <v>2763</v>
      </c>
      <c r="S34" s="157"/>
    </row>
    <row r="35" spans="1:19" s="158" customFormat="1" ht="124.5" customHeight="1">
      <c r="A35" s="207">
        <v>18</v>
      </c>
      <c r="B35" s="207" t="s">
        <v>1250</v>
      </c>
      <c r="C35" s="207">
        <v>5</v>
      </c>
      <c r="D35" s="207">
        <v>13</v>
      </c>
      <c r="E35" s="204" t="s">
        <v>2764</v>
      </c>
      <c r="F35" s="204" t="s">
        <v>2765</v>
      </c>
      <c r="G35" s="204" t="s">
        <v>2766</v>
      </c>
      <c r="H35" s="204" t="s">
        <v>1401</v>
      </c>
      <c r="I35" s="204">
        <v>3</v>
      </c>
      <c r="J35" s="204" t="s">
        <v>2767</v>
      </c>
      <c r="K35" s="204" t="s">
        <v>35</v>
      </c>
      <c r="L35" s="207" t="s">
        <v>944</v>
      </c>
      <c r="M35" s="295">
        <v>11904</v>
      </c>
      <c r="N35" s="295"/>
      <c r="O35" s="295">
        <v>10302.76</v>
      </c>
      <c r="P35" s="295"/>
      <c r="Q35" s="204" t="s">
        <v>2768</v>
      </c>
      <c r="R35" s="204" t="s">
        <v>2769</v>
      </c>
      <c r="S35" s="157"/>
    </row>
    <row r="36" spans="1:19" s="158" customFormat="1" ht="49.5" customHeight="1">
      <c r="A36" s="494">
        <v>19</v>
      </c>
      <c r="B36" s="494" t="s">
        <v>1250</v>
      </c>
      <c r="C36" s="482" t="s">
        <v>36</v>
      </c>
      <c r="D36" s="482">
        <v>11</v>
      </c>
      <c r="E36" s="482" t="s">
        <v>2770</v>
      </c>
      <c r="F36" s="482" t="s">
        <v>2771</v>
      </c>
      <c r="G36" s="482" t="s">
        <v>2772</v>
      </c>
      <c r="H36" s="204" t="s">
        <v>1401</v>
      </c>
      <c r="I36" s="204">
        <v>5</v>
      </c>
      <c r="J36" s="482" t="s">
        <v>2773</v>
      </c>
      <c r="K36" s="482" t="s">
        <v>42</v>
      </c>
      <c r="L36" s="494" t="s">
        <v>944</v>
      </c>
      <c r="M36" s="557">
        <v>34575.019999999997</v>
      </c>
      <c r="N36" s="557"/>
      <c r="O36" s="557">
        <v>34574.019999999997</v>
      </c>
      <c r="P36" s="557"/>
      <c r="Q36" s="482" t="s">
        <v>2774</v>
      </c>
      <c r="R36" s="482" t="s">
        <v>2775</v>
      </c>
      <c r="S36" s="157"/>
    </row>
    <row r="37" spans="1:19" s="158" customFormat="1" ht="53.25" customHeight="1">
      <c r="A37" s="494"/>
      <c r="B37" s="494"/>
      <c r="C37" s="482"/>
      <c r="D37" s="482"/>
      <c r="E37" s="482"/>
      <c r="F37" s="482"/>
      <c r="G37" s="482"/>
      <c r="H37" s="204" t="s">
        <v>1254</v>
      </c>
      <c r="I37" s="204">
        <v>125</v>
      </c>
      <c r="J37" s="482"/>
      <c r="K37" s="482"/>
      <c r="L37" s="494"/>
      <c r="M37" s="557"/>
      <c r="N37" s="557"/>
      <c r="O37" s="557"/>
      <c r="P37" s="557"/>
      <c r="Q37" s="482"/>
      <c r="R37" s="482"/>
      <c r="S37" s="157"/>
    </row>
    <row r="38" spans="1:19" s="158" customFormat="1" ht="35.25" customHeight="1">
      <c r="A38" s="494"/>
      <c r="B38" s="494"/>
      <c r="C38" s="482"/>
      <c r="D38" s="482"/>
      <c r="E38" s="482"/>
      <c r="F38" s="482"/>
      <c r="G38" s="482"/>
      <c r="H38" s="204" t="s">
        <v>2776</v>
      </c>
      <c r="I38" s="204">
        <v>4</v>
      </c>
      <c r="J38" s="482"/>
      <c r="K38" s="482"/>
      <c r="L38" s="494"/>
      <c r="M38" s="557"/>
      <c r="N38" s="557"/>
      <c r="O38" s="557"/>
      <c r="P38" s="557"/>
      <c r="Q38" s="482"/>
      <c r="R38" s="482"/>
      <c r="S38" s="157"/>
    </row>
    <row r="39" spans="1:19" s="158" customFormat="1" ht="35.25" customHeight="1">
      <c r="A39" s="494">
        <v>20</v>
      </c>
      <c r="B39" s="494" t="s">
        <v>1250</v>
      </c>
      <c r="C39" s="494" t="s">
        <v>36</v>
      </c>
      <c r="D39" s="494">
        <v>13</v>
      </c>
      <c r="E39" s="482" t="s">
        <v>2777</v>
      </c>
      <c r="F39" s="482" t="s">
        <v>2778</v>
      </c>
      <c r="G39" s="494" t="s">
        <v>2779</v>
      </c>
      <c r="H39" s="204" t="s">
        <v>1363</v>
      </c>
      <c r="I39" s="204">
        <v>1</v>
      </c>
      <c r="J39" s="482" t="s">
        <v>2780</v>
      </c>
      <c r="K39" s="494" t="s">
        <v>38</v>
      </c>
      <c r="L39" s="494" t="s">
        <v>944</v>
      </c>
      <c r="M39" s="557">
        <v>8830.23</v>
      </c>
      <c r="N39" s="557"/>
      <c r="O39" s="557">
        <v>6156.89</v>
      </c>
      <c r="P39" s="557"/>
      <c r="Q39" s="482" t="s">
        <v>2781</v>
      </c>
      <c r="R39" s="482" t="s">
        <v>2758</v>
      </c>
      <c r="S39" s="157"/>
    </row>
    <row r="40" spans="1:19" s="158" customFormat="1" ht="35.25" customHeight="1">
      <c r="A40" s="494"/>
      <c r="B40" s="494"/>
      <c r="C40" s="494"/>
      <c r="D40" s="494"/>
      <c r="E40" s="482"/>
      <c r="F40" s="482"/>
      <c r="G40" s="494"/>
      <c r="H40" s="204" t="s">
        <v>2782</v>
      </c>
      <c r="I40" s="204">
        <v>200</v>
      </c>
      <c r="J40" s="482"/>
      <c r="K40" s="494"/>
      <c r="L40" s="494"/>
      <c r="M40" s="557"/>
      <c r="N40" s="557"/>
      <c r="O40" s="557"/>
      <c r="P40" s="557"/>
      <c r="Q40" s="482"/>
      <c r="R40" s="482"/>
      <c r="S40" s="157"/>
    </row>
    <row r="41" spans="1:19" s="158" customFormat="1" ht="60" customHeight="1">
      <c r="A41" s="207">
        <v>21</v>
      </c>
      <c r="B41" s="207" t="s">
        <v>2783</v>
      </c>
      <c r="C41" s="204" t="s">
        <v>791</v>
      </c>
      <c r="D41" s="204">
        <v>10</v>
      </c>
      <c r="E41" s="204" t="s">
        <v>2784</v>
      </c>
      <c r="F41" s="204" t="s">
        <v>2785</v>
      </c>
      <c r="G41" s="204" t="s">
        <v>2786</v>
      </c>
      <c r="H41" s="204" t="s">
        <v>1358</v>
      </c>
      <c r="I41" s="204">
        <v>1</v>
      </c>
      <c r="J41" s="204" t="s">
        <v>2787</v>
      </c>
      <c r="K41" s="207" t="s">
        <v>35</v>
      </c>
      <c r="L41" s="207" t="s">
        <v>944</v>
      </c>
      <c r="M41" s="295">
        <v>14769.4</v>
      </c>
      <c r="N41" s="295"/>
      <c r="O41" s="295">
        <v>14701.37</v>
      </c>
      <c r="P41" s="295"/>
      <c r="Q41" s="204" t="s">
        <v>2757</v>
      </c>
      <c r="R41" s="204" t="s">
        <v>2758</v>
      </c>
      <c r="S41" s="157"/>
    </row>
    <row r="42" spans="1:19" s="158" customFormat="1" ht="35.25" customHeight="1">
      <c r="A42" s="494">
        <v>22</v>
      </c>
      <c r="B42" s="494" t="s">
        <v>1250</v>
      </c>
      <c r="C42" s="494" t="s">
        <v>1237</v>
      </c>
      <c r="D42" s="563">
        <v>13</v>
      </c>
      <c r="E42" s="482" t="s">
        <v>2788</v>
      </c>
      <c r="F42" s="482" t="s">
        <v>2789</v>
      </c>
      <c r="G42" s="482" t="s">
        <v>2790</v>
      </c>
      <c r="H42" s="204" t="s">
        <v>1401</v>
      </c>
      <c r="I42" s="204">
        <v>1</v>
      </c>
      <c r="J42" s="482" t="s">
        <v>2791</v>
      </c>
      <c r="K42" s="494" t="s">
        <v>40</v>
      </c>
      <c r="L42" s="494" t="s">
        <v>944</v>
      </c>
      <c r="M42" s="557">
        <v>14225.88</v>
      </c>
      <c r="N42" s="557"/>
      <c r="O42" s="557">
        <v>12553.16</v>
      </c>
      <c r="P42" s="557"/>
      <c r="Q42" s="482" t="s">
        <v>2792</v>
      </c>
      <c r="R42" s="482" t="s">
        <v>2793</v>
      </c>
      <c r="S42" s="157"/>
    </row>
    <row r="43" spans="1:19" s="158" customFormat="1" ht="35.25" customHeight="1">
      <c r="A43" s="494"/>
      <c r="B43" s="494"/>
      <c r="C43" s="494"/>
      <c r="D43" s="536"/>
      <c r="E43" s="482"/>
      <c r="F43" s="482"/>
      <c r="G43" s="482"/>
      <c r="H43" s="204" t="s">
        <v>1424</v>
      </c>
      <c r="I43" s="204">
        <v>2000</v>
      </c>
      <c r="J43" s="482"/>
      <c r="K43" s="494"/>
      <c r="L43" s="494"/>
      <c r="M43" s="557"/>
      <c r="N43" s="557"/>
      <c r="O43" s="557"/>
      <c r="P43" s="557"/>
      <c r="Q43" s="482"/>
      <c r="R43" s="482"/>
      <c r="S43" s="157"/>
    </row>
    <row r="44" spans="1:19" s="158" customFormat="1" ht="35.25" customHeight="1">
      <c r="A44" s="494"/>
      <c r="B44" s="494"/>
      <c r="C44" s="494"/>
      <c r="D44" s="530"/>
      <c r="E44" s="482"/>
      <c r="F44" s="482"/>
      <c r="G44" s="482"/>
      <c r="H44" s="204" t="s">
        <v>1445</v>
      </c>
      <c r="I44" s="398">
        <v>4</v>
      </c>
      <c r="J44" s="482"/>
      <c r="K44" s="494"/>
      <c r="L44" s="494"/>
      <c r="M44" s="557"/>
      <c r="N44" s="557"/>
      <c r="O44" s="557"/>
      <c r="P44" s="557"/>
      <c r="Q44" s="482"/>
      <c r="R44" s="482"/>
      <c r="S44" s="157"/>
    </row>
    <row r="45" spans="1:19" s="158" customFormat="1" ht="102" customHeight="1">
      <c r="A45" s="207">
        <v>23</v>
      </c>
      <c r="B45" s="204" t="s">
        <v>1249</v>
      </c>
      <c r="C45" s="204">
        <v>3</v>
      </c>
      <c r="D45" s="204">
        <v>6</v>
      </c>
      <c r="E45" s="204" t="s">
        <v>2796</v>
      </c>
      <c r="F45" s="204" t="s">
        <v>2797</v>
      </c>
      <c r="G45" s="204" t="s">
        <v>317</v>
      </c>
      <c r="H45" s="204" t="s">
        <v>1424</v>
      </c>
      <c r="I45" s="204">
        <v>2000</v>
      </c>
      <c r="J45" s="204" t="s">
        <v>2798</v>
      </c>
      <c r="K45" s="204" t="s">
        <v>40</v>
      </c>
      <c r="L45" s="207" t="s">
        <v>944</v>
      </c>
      <c r="M45" s="295">
        <v>25854.6</v>
      </c>
      <c r="N45" s="295"/>
      <c r="O45" s="295">
        <v>23660</v>
      </c>
      <c r="P45" s="295"/>
      <c r="Q45" s="204" t="s">
        <v>2794</v>
      </c>
      <c r="R45" s="204" t="s">
        <v>2795</v>
      </c>
      <c r="S45" s="157"/>
    </row>
    <row r="46" spans="1:19" s="158" customFormat="1" ht="111.75" customHeight="1">
      <c r="A46" s="207">
        <v>24</v>
      </c>
      <c r="B46" s="204" t="s">
        <v>1262</v>
      </c>
      <c r="C46" s="204">
        <v>4</v>
      </c>
      <c r="D46" s="204">
        <v>13</v>
      </c>
      <c r="E46" s="204" t="s">
        <v>2799</v>
      </c>
      <c r="F46" s="204" t="s">
        <v>2800</v>
      </c>
      <c r="G46" s="204" t="s">
        <v>2801</v>
      </c>
      <c r="H46" s="204" t="s">
        <v>1358</v>
      </c>
      <c r="I46" s="204">
        <v>1</v>
      </c>
      <c r="J46" s="204" t="s">
        <v>2802</v>
      </c>
      <c r="K46" s="204" t="s">
        <v>1262</v>
      </c>
      <c r="L46" s="207" t="s">
        <v>944</v>
      </c>
      <c r="M46" s="295">
        <v>44375</v>
      </c>
      <c r="N46" s="295"/>
      <c r="O46" s="295">
        <v>41930.959999999999</v>
      </c>
      <c r="P46" s="295"/>
      <c r="Q46" s="204" t="s">
        <v>2803</v>
      </c>
      <c r="R46" s="204" t="s">
        <v>2804</v>
      </c>
      <c r="S46" s="157"/>
    </row>
    <row r="47" spans="1:19" s="158" customFormat="1" ht="102" customHeight="1">
      <c r="A47" s="207">
        <v>25</v>
      </c>
      <c r="B47" s="207" t="s">
        <v>1265</v>
      </c>
      <c r="C47" s="207" t="s">
        <v>1237</v>
      </c>
      <c r="D47" s="207">
        <v>13</v>
      </c>
      <c r="E47" s="204" t="s">
        <v>2805</v>
      </c>
      <c r="F47" s="204" t="s">
        <v>2806</v>
      </c>
      <c r="G47" s="204" t="s">
        <v>2807</v>
      </c>
      <c r="H47" s="204" t="s">
        <v>1562</v>
      </c>
      <c r="I47" s="204">
        <v>1</v>
      </c>
      <c r="J47" s="204" t="s">
        <v>2808</v>
      </c>
      <c r="K47" s="204" t="s">
        <v>47</v>
      </c>
      <c r="L47" s="207" t="s">
        <v>944</v>
      </c>
      <c r="M47" s="295">
        <v>38601.14</v>
      </c>
      <c r="N47" s="295"/>
      <c r="O47" s="295">
        <v>38090.26</v>
      </c>
      <c r="P47" s="295"/>
      <c r="Q47" s="204" t="s">
        <v>2746</v>
      </c>
      <c r="R47" s="204" t="s">
        <v>2809</v>
      </c>
      <c r="S47" s="157"/>
    </row>
    <row r="48" spans="1:19" s="158" customFormat="1" ht="35.25" customHeight="1">
      <c r="A48" s="494">
        <v>26</v>
      </c>
      <c r="B48" s="494" t="s">
        <v>1250</v>
      </c>
      <c r="C48" s="494" t="s">
        <v>2810</v>
      </c>
      <c r="D48" s="494">
        <v>13</v>
      </c>
      <c r="E48" s="482" t="s">
        <v>2811</v>
      </c>
      <c r="F48" s="482" t="s">
        <v>2812</v>
      </c>
      <c r="G48" s="482" t="s">
        <v>2813</v>
      </c>
      <c r="H48" s="204" t="s">
        <v>1562</v>
      </c>
      <c r="I48" s="204">
        <v>1</v>
      </c>
      <c r="J48" s="482" t="s">
        <v>2814</v>
      </c>
      <c r="K48" s="482" t="s">
        <v>53</v>
      </c>
      <c r="L48" s="494" t="s">
        <v>944</v>
      </c>
      <c r="M48" s="557">
        <v>38797.94</v>
      </c>
      <c r="N48" s="557"/>
      <c r="O48" s="557">
        <v>38401.31</v>
      </c>
      <c r="P48" s="557"/>
      <c r="Q48" s="482" t="s">
        <v>2746</v>
      </c>
      <c r="R48" s="482" t="s">
        <v>2809</v>
      </c>
      <c r="S48" s="157"/>
    </row>
    <row r="49" spans="1:19" s="158" customFormat="1" ht="46.5" customHeight="1">
      <c r="A49" s="494"/>
      <c r="B49" s="494"/>
      <c r="C49" s="494"/>
      <c r="D49" s="494"/>
      <c r="E49" s="482"/>
      <c r="F49" s="482"/>
      <c r="G49" s="482"/>
      <c r="H49" s="204" t="s">
        <v>1245</v>
      </c>
      <c r="I49" s="204">
        <v>500</v>
      </c>
      <c r="J49" s="482"/>
      <c r="K49" s="482"/>
      <c r="L49" s="494"/>
      <c r="M49" s="557"/>
      <c r="N49" s="557"/>
      <c r="O49" s="557"/>
      <c r="P49" s="557"/>
      <c r="Q49" s="482"/>
      <c r="R49" s="482"/>
      <c r="S49" s="157"/>
    </row>
    <row r="50" spans="1:19" s="158" customFormat="1" ht="52.5" customHeight="1">
      <c r="A50" s="494">
        <v>27</v>
      </c>
      <c r="B50" s="482" t="s">
        <v>1606</v>
      </c>
      <c r="C50" s="482" t="s">
        <v>1229</v>
      </c>
      <c r="D50" s="482">
        <v>10</v>
      </c>
      <c r="E50" s="482" t="s">
        <v>2815</v>
      </c>
      <c r="F50" s="482" t="s">
        <v>2816</v>
      </c>
      <c r="G50" s="482" t="s">
        <v>2086</v>
      </c>
      <c r="H50" s="204" t="s">
        <v>1358</v>
      </c>
      <c r="I50" s="204">
        <v>1</v>
      </c>
      <c r="J50" s="482" t="s">
        <v>1472</v>
      </c>
      <c r="K50" s="482" t="s">
        <v>53</v>
      </c>
      <c r="L50" s="494" t="s">
        <v>944</v>
      </c>
      <c r="M50" s="557">
        <v>30000</v>
      </c>
      <c r="N50" s="557"/>
      <c r="O50" s="557">
        <v>29397.45</v>
      </c>
      <c r="P50" s="557"/>
      <c r="Q50" s="482" t="s">
        <v>2746</v>
      </c>
      <c r="R50" s="482" t="s">
        <v>2817</v>
      </c>
      <c r="S50" s="157"/>
    </row>
    <row r="51" spans="1:19" s="158" customFormat="1" ht="35.25" customHeight="1">
      <c r="A51" s="494"/>
      <c r="B51" s="482"/>
      <c r="C51" s="482"/>
      <c r="D51" s="482"/>
      <c r="E51" s="482"/>
      <c r="F51" s="482"/>
      <c r="G51" s="482"/>
      <c r="H51" s="204" t="s">
        <v>1363</v>
      </c>
      <c r="I51" s="204">
        <v>1</v>
      </c>
      <c r="J51" s="482"/>
      <c r="K51" s="482"/>
      <c r="L51" s="494"/>
      <c r="M51" s="557"/>
      <c r="N51" s="557"/>
      <c r="O51" s="557"/>
      <c r="P51" s="557"/>
      <c r="Q51" s="482"/>
      <c r="R51" s="482"/>
      <c r="S51" s="157"/>
    </row>
    <row r="52" spans="1:19" s="158" customFormat="1" ht="35.25" customHeight="1">
      <c r="A52" s="494">
        <v>28</v>
      </c>
      <c r="B52" s="494" t="s">
        <v>1250</v>
      </c>
      <c r="C52" s="494" t="s">
        <v>36</v>
      </c>
      <c r="D52" s="494">
        <v>13</v>
      </c>
      <c r="E52" s="482" t="s">
        <v>2818</v>
      </c>
      <c r="F52" s="482" t="s">
        <v>2819</v>
      </c>
      <c r="G52" s="482" t="s">
        <v>2820</v>
      </c>
      <c r="H52" s="204" t="s">
        <v>1562</v>
      </c>
      <c r="I52" s="204">
        <v>1</v>
      </c>
      <c r="J52" s="482" t="s">
        <v>2821</v>
      </c>
      <c r="K52" s="494" t="s">
        <v>44</v>
      </c>
      <c r="L52" s="494" t="s">
        <v>944</v>
      </c>
      <c r="M52" s="557">
        <v>38770</v>
      </c>
      <c r="N52" s="557"/>
      <c r="O52" s="557">
        <v>18000</v>
      </c>
      <c r="P52" s="557"/>
      <c r="Q52" s="482" t="s">
        <v>2822</v>
      </c>
      <c r="R52" s="482" t="s">
        <v>2823</v>
      </c>
      <c r="S52" s="157"/>
    </row>
    <row r="53" spans="1:19" s="158" customFormat="1" ht="35.25" customHeight="1">
      <c r="A53" s="494"/>
      <c r="B53" s="494"/>
      <c r="C53" s="494"/>
      <c r="D53" s="494"/>
      <c r="E53" s="482"/>
      <c r="F53" s="482"/>
      <c r="G53" s="482"/>
      <c r="H53" s="204" t="s">
        <v>1245</v>
      </c>
      <c r="I53" s="204">
        <v>60</v>
      </c>
      <c r="J53" s="482"/>
      <c r="K53" s="494"/>
      <c r="L53" s="494"/>
      <c r="M53" s="557"/>
      <c r="N53" s="557"/>
      <c r="O53" s="557"/>
      <c r="P53" s="557"/>
      <c r="Q53" s="482"/>
      <c r="R53" s="482"/>
      <c r="S53" s="157"/>
    </row>
    <row r="54" spans="1:19" s="158" customFormat="1" ht="35.25" customHeight="1">
      <c r="A54" s="494"/>
      <c r="B54" s="494"/>
      <c r="C54" s="494"/>
      <c r="D54" s="494"/>
      <c r="E54" s="482"/>
      <c r="F54" s="482"/>
      <c r="G54" s="482"/>
      <c r="H54" s="204" t="s">
        <v>1562</v>
      </c>
      <c r="I54" s="204">
        <v>4</v>
      </c>
      <c r="J54" s="482"/>
      <c r="K54" s="494"/>
      <c r="L54" s="494"/>
      <c r="M54" s="557"/>
      <c r="N54" s="557"/>
      <c r="O54" s="557"/>
      <c r="P54" s="557"/>
      <c r="Q54" s="482"/>
      <c r="R54" s="482"/>
      <c r="S54" s="157"/>
    </row>
    <row r="55" spans="1:19" s="158" customFormat="1" ht="35.25" customHeight="1">
      <c r="A55" s="494"/>
      <c r="B55" s="494"/>
      <c r="C55" s="494"/>
      <c r="D55" s="494"/>
      <c r="E55" s="482"/>
      <c r="F55" s="482"/>
      <c r="G55" s="482"/>
      <c r="H55" s="204" t="s">
        <v>2824</v>
      </c>
      <c r="I55" s="204">
        <v>1</v>
      </c>
      <c r="J55" s="482"/>
      <c r="K55" s="494"/>
      <c r="L55" s="494"/>
      <c r="M55" s="557"/>
      <c r="N55" s="557"/>
      <c r="O55" s="557"/>
      <c r="P55" s="557"/>
      <c r="Q55" s="482"/>
      <c r="R55" s="482"/>
      <c r="S55" s="157"/>
    </row>
    <row r="56" spans="1:19" s="158" customFormat="1" ht="35.25" customHeight="1">
      <c r="A56" s="494">
        <v>29</v>
      </c>
      <c r="B56" s="494" t="s">
        <v>47</v>
      </c>
      <c r="C56" s="494">
        <v>1</v>
      </c>
      <c r="D56" s="494">
        <v>12</v>
      </c>
      <c r="E56" s="482" t="s">
        <v>2826</v>
      </c>
      <c r="F56" s="482" t="s">
        <v>2827</v>
      </c>
      <c r="G56" s="482" t="s">
        <v>2828</v>
      </c>
      <c r="H56" s="204" t="s">
        <v>1562</v>
      </c>
      <c r="I56" s="204">
        <v>34</v>
      </c>
      <c r="J56" s="482" t="s">
        <v>2829</v>
      </c>
      <c r="K56" s="482" t="s">
        <v>35</v>
      </c>
      <c r="L56" s="494" t="s">
        <v>944</v>
      </c>
      <c r="M56" s="557">
        <v>72625.899999999994</v>
      </c>
      <c r="N56" s="557"/>
      <c r="O56" s="557">
        <v>29901.42</v>
      </c>
      <c r="P56" s="557"/>
      <c r="Q56" s="482" t="s">
        <v>2830</v>
      </c>
      <c r="R56" s="482" t="s">
        <v>2831</v>
      </c>
      <c r="S56" s="157"/>
    </row>
    <row r="57" spans="1:19" s="158" customFormat="1" ht="35.25" customHeight="1">
      <c r="A57" s="494"/>
      <c r="B57" s="494"/>
      <c r="C57" s="494"/>
      <c r="D57" s="494"/>
      <c r="E57" s="482"/>
      <c r="F57" s="482"/>
      <c r="G57" s="482"/>
      <c r="H57" s="204" t="s">
        <v>1245</v>
      </c>
      <c r="I57" s="204">
        <v>2500</v>
      </c>
      <c r="J57" s="482"/>
      <c r="K57" s="482"/>
      <c r="L57" s="494"/>
      <c r="M57" s="557"/>
      <c r="N57" s="557"/>
      <c r="O57" s="557"/>
      <c r="P57" s="557"/>
      <c r="Q57" s="482"/>
      <c r="R57" s="482"/>
      <c r="S57" s="157"/>
    </row>
    <row r="58" spans="1:19" s="158" customFormat="1" ht="35.25" customHeight="1">
      <c r="A58" s="494"/>
      <c r="B58" s="494"/>
      <c r="C58" s="494"/>
      <c r="D58" s="494"/>
      <c r="E58" s="482"/>
      <c r="F58" s="482"/>
      <c r="G58" s="482"/>
      <c r="H58" s="204" t="s">
        <v>1536</v>
      </c>
      <c r="I58" s="204">
        <v>15000</v>
      </c>
      <c r="J58" s="482"/>
      <c r="K58" s="482"/>
      <c r="L58" s="494"/>
      <c r="M58" s="557"/>
      <c r="N58" s="557"/>
      <c r="O58" s="557"/>
      <c r="P58" s="557"/>
      <c r="Q58" s="482"/>
      <c r="R58" s="482"/>
      <c r="S58" s="157"/>
    </row>
    <row r="59" spans="1:19" s="158" customFormat="1" ht="35.25" customHeight="1">
      <c r="A59" s="494"/>
      <c r="B59" s="494"/>
      <c r="C59" s="494"/>
      <c r="D59" s="494"/>
      <c r="E59" s="482"/>
      <c r="F59" s="482"/>
      <c r="G59" s="482"/>
      <c r="H59" s="204" t="s">
        <v>1363</v>
      </c>
      <c r="I59" s="204">
        <v>1</v>
      </c>
      <c r="J59" s="482"/>
      <c r="K59" s="482"/>
      <c r="L59" s="494"/>
      <c r="M59" s="557"/>
      <c r="N59" s="557"/>
      <c r="O59" s="557"/>
      <c r="P59" s="557"/>
      <c r="Q59" s="482"/>
      <c r="R59" s="482"/>
      <c r="S59" s="157"/>
    </row>
    <row r="60" spans="1:19" s="158" customFormat="1" ht="35.25" customHeight="1">
      <c r="A60" s="494">
        <v>30</v>
      </c>
      <c r="B60" s="494" t="s">
        <v>2064</v>
      </c>
      <c r="C60" s="494" t="s">
        <v>36</v>
      </c>
      <c r="D60" s="494">
        <v>13</v>
      </c>
      <c r="E60" s="482" t="s">
        <v>2832</v>
      </c>
      <c r="F60" s="482" t="s">
        <v>2833</v>
      </c>
      <c r="G60" s="482" t="s">
        <v>2834</v>
      </c>
      <c r="H60" s="204" t="s">
        <v>1358</v>
      </c>
      <c r="I60" s="204">
        <v>1</v>
      </c>
      <c r="J60" s="482" t="s">
        <v>2835</v>
      </c>
      <c r="K60" s="494" t="s">
        <v>40</v>
      </c>
      <c r="L60" s="494" t="s">
        <v>944</v>
      </c>
      <c r="M60" s="557">
        <v>54876.45</v>
      </c>
      <c r="N60" s="557"/>
      <c r="O60" s="557">
        <v>15845.07</v>
      </c>
      <c r="P60" s="557"/>
      <c r="Q60" s="482" t="s">
        <v>2836</v>
      </c>
      <c r="R60" s="482" t="s">
        <v>2837</v>
      </c>
      <c r="S60" s="157"/>
    </row>
    <row r="61" spans="1:19" s="158" customFormat="1" ht="35.25" customHeight="1">
      <c r="A61" s="494"/>
      <c r="B61" s="494"/>
      <c r="C61" s="494"/>
      <c r="D61" s="494"/>
      <c r="E61" s="482"/>
      <c r="F61" s="482"/>
      <c r="G61" s="482"/>
      <c r="H61" s="204" t="s">
        <v>2838</v>
      </c>
      <c r="I61" s="204">
        <v>1</v>
      </c>
      <c r="J61" s="482"/>
      <c r="K61" s="494"/>
      <c r="L61" s="494"/>
      <c r="M61" s="557"/>
      <c r="N61" s="557"/>
      <c r="O61" s="557"/>
      <c r="P61" s="557"/>
      <c r="Q61" s="482"/>
      <c r="R61" s="482"/>
      <c r="S61" s="157"/>
    </row>
    <row r="62" spans="1:19" s="158" customFormat="1" ht="35.25" customHeight="1">
      <c r="A62" s="494"/>
      <c r="B62" s="494"/>
      <c r="C62" s="494"/>
      <c r="D62" s="494"/>
      <c r="E62" s="482"/>
      <c r="F62" s="482"/>
      <c r="G62" s="482"/>
      <c r="H62" s="204" t="s">
        <v>1424</v>
      </c>
      <c r="I62" s="204">
        <v>500</v>
      </c>
      <c r="J62" s="482"/>
      <c r="K62" s="494"/>
      <c r="L62" s="494"/>
      <c r="M62" s="557"/>
      <c r="N62" s="557"/>
      <c r="O62" s="557"/>
      <c r="P62" s="557"/>
      <c r="Q62" s="482"/>
      <c r="R62" s="482"/>
      <c r="S62" s="157"/>
    </row>
    <row r="63" spans="1:19" s="158" customFormat="1" ht="35.25" customHeight="1">
      <c r="A63" s="494"/>
      <c r="B63" s="494"/>
      <c r="C63" s="494"/>
      <c r="D63" s="494"/>
      <c r="E63" s="482"/>
      <c r="F63" s="482"/>
      <c r="G63" s="482"/>
      <c r="H63" s="204" t="s">
        <v>1445</v>
      </c>
      <c r="I63" s="204">
        <v>1</v>
      </c>
      <c r="J63" s="482"/>
      <c r="K63" s="494"/>
      <c r="L63" s="494"/>
      <c r="M63" s="557"/>
      <c r="N63" s="557"/>
      <c r="O63" s="557"/>
      <c r="P63" s="557"/>
      <c r="Q63" s="482"/>
      <c r="R63" s="482"/>
      <c r="S63" s="157"/>
    </row>
    <row r="64" spans="1:19" s="158" customFormat="1" ht="35.25" customHeight="1">
      <c r="A64" s="494"/>
      <c r="B64" s="494"/>
      <c r="C64" s="494"/>
      <c r="D64" s="494"/>
      <c r="E64" s="482"/>
      <c r="F64" s="482"/>
      <c r="G64" s="482"/>
      <c r="H64" s="204" t="s">
        <v>1445</v>
      </c>
      <c r="I64" s="204">
        <v>1</v>
      </c>
      <c r="J64" s="482"/>
      <c r="K64" s="494"/>
      <c r="L64" s="494"/>
      <c r="M64" s="557"/>
      <c r="N64" s="557"/>
      <c r="O64" s="557"/>
      <c r="P64" s="557"/>
      <c r="Q64" s="482"/>
      <c r="R64" s="482"/>
      <c r="S64" s="157"/>
    </row>
    <row r="65" spans="1:19" s="158" customFormat="1" ht="35.25" customHeight="1">
      <c r="A65" s="494"/>
      <c r="B65" s="494"/>
      <c r="C65" s="494"/>
      <c r="D65" s="494"/>
      <c r="E65" s="482"/>
      <c r="F65" s="482"/>
      <c r="G65" s="482"/>
      <c r="H65" s="204" t="s">
        <v>1536</v>
      </c>
      <c r="I65" s="204">
        <v>3200</v>
      </c>
      <c r="J65" s="482"/>
      <c r="K65" s="494"/>
      <c r="L65" s="494"/>
      <c r="M65" s="557"/>
      <c r="N65" s="557"/>
      <c r="O65" s="557"/>
      <c r="P65" s="557"/>
      <c r="Q65" s="482"/>
      <c r="R65" s="482"/>
      <c r="S65" s="157"/>
    </row>
    <row r="66" spans="1:19" s="158" customFormat="1" ht="35.25" customHeight="1">
      <c r="A66" s="494">
        <v>31</v>
      </c>
      <c r="B66" s="494" t="s">
        <v>1250</v>
      </c>
      <c r="C66" s="494" t="s">
        <v>36</v>
      </c>
      <c r="D66" s="494">
        <v>13</v>
      </c>
      <c r="E66" s="482" t="s">
        <v>2839</v>
      </c>
      <c r="F66" s="482" t="s">
        <v>2840</v>
      </c>
      <c r="G66" s="482" t="s">
        <v>2841</v>
      </c>
      <c r="H66" s="204" t="s">
        <v>1562</v>
      </c>
      <c r="I66" s="204">
        <v>1</v>
      </c>
      <c r="J66" s="482" t="s">
        <v>2842</v>
      </c>
      <c r="K66" s="494" t="s">
        <v>35</v>
      </c>
      <c r="L66" s="494" t="s">
        <v>944</v>
      </c>
      <c r="M66" s="557">
        <v>80070</v>
      </c>
      <c r="N66" s="557"/>
      <c r="O66" s="557">
        <v>14000</v>
      </c>
      <c r="P66" s="557"/>
      <c r="Q66" s="482" t="s">
        <v>2843</v>
      </c>
      <c r="R66" s="482" t="s">
        <v>2844</v>
      </c>
      <c r="S66" s="157"/>
    </row>
    <row r="67" spans="1:19" s="158" customFormat="1" ht="35.25" customHeight="1">
      <c r="A67" s="494"/>
      <c r="B67" s="494"/>
      <c r="C67" s="494"/>
      <c r="D67" s="494"/>
      <c r="E67" s="482"/>
      <c r="F67" s="482"/>
      <c r="G67" s="482"/>
      <c r="H67" s="204" t="s">
        <v>1424</v>
      </c>
      <c r="I67" s="204">
        <v>2000</v>
      </c>
      <c r="J67" s="482"/>
      <c r="K67" s="494"/>
      <c r="L67" s="494"/>
      <c r="M67" s="557"/>
      <c r="N67" s="557"/>
      <c r="O67" s="557"/>
      <c r="P67" s="557"/>
      <c r="Q67" s="482"/>
      <c r="R67" s="482"/>
      <c r="S67" s="157"/>
    </row>
    <row r="68" spans="1:19" s="158" customFormat="1" ht="35.25" customHeight="1">
      <c r="A68" s="494"/>
      <c r="B68" s="494"/>
      <c r="C68" s="494"/>
      <c r="D68" s="494"/>
      <c r="E68" s="482"/>
      <c r="F68" s="482"/>
      <c r="G68" s="482"/>
      <c r="H68" s="204" t="s">
        <v>1445</v>
      </c>
      <c r="I68" s="204">
        <v>56</v>
      </c>
      <c r="J68" s="482"/>
      <c r="K68" s="494"/>
      <c r="L68" s="494"/>
      <c r="M68" s="557"/>
      <c r="N68" s="557"/>
      <c r="O68" s="557"/>
      <c r="P68" s="557"/>
      <c r="Q68" s="482"/>
      <c r="R68" s="482"/>
      <c r="S68" s="157"/>
    </row>
    <row r="69" spans="1:19" s="158" customFormat="1" ht="35.25" customHeight="1">
      <c r="A69" s="494"/>
      <c r="B69" s="494"/>
      <c r="C69" s="494"/>
      <c r="D69" s="494"/>
      <c r="E69" s="482"/>
      <c r="F69" s="482"/>
      <c r="G69" s="482"/>
      <c r="H69" s="204" t="s">
        <v>2845</v>
      </c>
      <c r="I69" s="204">
        <v>20</v>
      </c>
      <c r="J69" s="482"/>
      <c r="K69" s="494"/>
      <c r="L69" s="494"/>
      <c r="M69" s="557"/>
      <c r="N69" s="557"/>
      <c r="O69" s="557"/>
      <c r="P69" s="557"/>
      <c r="Q69" s="482"/>
      <c r="R69" s="482"/>
      <c r="S69" s="157"/>
    </row>
    <row r="70" spans="1:19" s="158" customFormat="1" ht="35.25" customHeight="1">
      <c r="A70" s="494"/>
      <c r="B70" s="494"/>
      <c r="C70" s="494"/>
      <c r="D70" s="494"/>
      <c r="E70" s="482"/>
      <c r="F70" s="482"/>
      <c r="G70" s="482"/>
      <c r="H70" s="204" t="s">
        <v>1358</v>
      </c>
      <c r="I70" s="204">
        <v>1</v>
      </c>
      <c r="J70" s="482"/>
      <c r="K70" s="494"/>
      <c r="L70" s="494"/>
      <c r="M70" s="557"/>
      <c r="N70" s="557"/>
      <c r="O70" s="557"/>
      <c r="P70" s="557"/>
      <c r="Q70" s="482"/>
      <c r="R70" s="482"/>
      <c r="S70" s="157"/>
    </row>
    <row r="71" spans="1:19" s="158" customFormat="1" ht="35.25" customHeight="1">
      <c r="A71" s="494"/>
      <c r="B71" s="494"/>
      <c r="C71" s="494"/>
      <c r="D71" s="494"/>
      <c r="E71" s="482"/>
      <c r="F71" s="482"/>
      <c r="G71" s="482"/>
      <c r="H71" s="204" t="s">
        <v>1536</v>
      </c>
      <c r="I71" s="204">
        <v>500</v>
      </c>
      <c r="J71" s="482"/>
      <c r="K71" s="494"/>
      <c r="L71" s="494"/>
      <c r="M71" s="557"/>
      <c r="N71" s="557"/>
      <c r="O71" s="557"/>
      <c r="P71" s="557"/>
      <c r="Q71" s="482"/>
      <c r="R71" s="482"/>
      <c r="S71" s="157"/>
    </row>
    <row r="72" spans="1:19" s="158" customFormat="1" ht="66" customHeight="1">
      <c r="A72" s="494">
        <v>32</v>
      </c>
      <c r="B72" s="482" t="s">
        <v>1250</v>
      </c>
      <c r="C72" s="482">
        <v>5</v>
      </c>
      <c r="D72" s="482">
        <v>11</v>
      </c>
      <c r="E72" s="482" t="s">
        <v>2847</v>
      </c>
      <c r="F72" s="482" t="s">
        <v>2848</v>
      </c>
      <c r="G72" s="482" t="s">
        <v>2849</v>
      </c>
      <c r="H72" s="204" t="s">
        <v>1401</v>
      </c>
      <c r="I72" s="204">
        <v>2</v>
      </c>
      <c r="J72" s="482" t="s">
        <v>2850</v>
      </c>
      <c r="K72" s="482" t="s">
        <v>46</v>
      </c>
      <c r="L72" s="494" t="s">
        <v>944</v>
      </c>
      <c r="M72" s="564">
        <v>95956.3</v>
      </c>
      <c r="N72" s="564"/>
      <c r="O72" s="564">
        <v>37865.360000000001</v>
      </c>
      <c r="P72" s="564"/>
      <c r="Q72" s="482" t="s">
        <v>2851</v>
      </c>
      <c r="R72" s="501" t="s">
        <v>2852</v>
      </c>
      <c r="S72" s="157"/>
    </row>
    <row r="73" spans="1:19" s="158" customFormat="1" ht="53.25" customHeight="1">
      <c r="A73" s="494"/>
      <c r="B73" s="482"/>
      <c r="C73" s="482"/>
      <c r="D73" s="482"/>
      <c r="E73" s="482"/>
      <c r="F73" s="482"/>
      <c r="G73" s="482"/>
      <c r="H73" s="204" t="s">
        <v>1424</v>
      </c>
      <c r="I73" s="204">
        <v>1000</v>
      </c>
      <c r="J73" s="482"/>
      <c r="K73" s="482"/>
      <c r="L73" s="494"/>
      <c r="M73" s="706"/>
      <c r="N73" s="706"/>
      <c r="O73" s="706"/>
      <c r="P73" s="706"/>
      <c r="Q73" s="482"/>
      <c r="R73" s="503"/>
      <c r="S73" s="157"/>
    </row>
    <row r="74" spans="1:19" s="158" customFormat="1" ht="46.5" customHeight="1">
      <c r="A74" s="207">
        <v>33</v>
      </c>
      <c r="B74" s="207" t="s">
        <v>1250</v>
      </c>
      <c r="C74" s="207">
        <v>5</v>
      </c>
      <c r="D74" s="207">
        <v>13</v>
      </c>
      <c r="E74" s="204" t="s">
        <v>2854</v>
      </c>
      <c r="F74" s="204" t="s">
        <v>2855</v>
      </c>
      <c r="G74" s="204" t="s">
        <v>2856</v>
      </c>
      <c r="H74" s="204" t="s">
        <v>1358</v>
      </c>
      <c r="I74" s="204">
        <v>2</v>
      </c>
      <c r="J74" s="204" t="s">
        <v>2857</v>
      </c>
      <c r="K74" s="207" t="s">
        <v>46</v>
      </c>
      <c r="L74" s="207" t="s">
        <v>944</v>
      </c>
      <c r="M74" s="295">
        <v>72828.05</v>
      </c>
      <c r="N74" s="295"/>
      <c r="O74" s="295">
        <v>17529.75</v>
      </c>
      <c r="P74" s="295"/>
      <c r="Q74" s="204" t="s">
        <v>2858</v>
      </c>
      <c r="R74" s="204" t="s">
        <v>2859</v>
      </c>
      <c r="S74" s="157"/>
    </row>
    <row r="75" spans="1:19" s="158" customFormat="1" ht="35.25" customHeight="1">
      <c r="A75" s="494">
        <v>34</v>
      </c>
      <c r="B75" s="494" t="s">
        <v>1250</v>
      </c>
      <c r="C75" s="494">
        <v>5</v>
      </c>
      <c r="D75" s="494">
        <v>13</v>
      </c>
      <c r="E75" s="482" t="s">
        <v>2860</v>
      </c>
      <c r="F75" s="482" t="s">
        <v>2861</v>
      </c>
      <c r="G75" s="494" t="s">
        <v>2671</v>
      </c>
      <c r="H75" s="204" t="s">
        <v>1363</v>
      </c>
      <c r="I75" s="204">
        <v>1</v>
      </c>
      <c r="J75" s="482" t="s">
        <v>2862</v>
      </c>
      <c r="K75" s="494" t="s">
        <v>46</v>
      </c>
      <c r="L75" s="494" t="s">
        <v>944</v>
      </c>
      <c r="M75" s="557">
        <v>68171.520000000004</v>
      </c>
      <c r="N75" s="557"/>
      <c r="O75" s="557">
        <v>24986.799999999999</v>
      </c>
      <c r="P75" s="557"/>
      <c r="Q75" s="482" t="s">
        <v>2846</v>
      </c>
      <c r="R75" s="482" t="s">
        <v>2863</v>
      </c>
      <c r="S75" s="157"/>
    </row>
    <row r="76" spans="1:19" s="158" customFormat="1" ht="35.25" customHeight="1">
      <c r="A76" s="494"/>
      <c r="B76" s="494"/>
      <c r="C76" s="494"/>
      <c r="D76" s="494"/>
      <c r="E76" s="482"/>
      <c r="F76" s="482"/>
      <c r="G76" s="494"/>
      <c r="H76" s="204" t="s">
        <v>1562</v>
      </c>
      <c r="I76" s="204">
        <v>1</v>
      </c>
      <c r="J76" s="482"/>
      <c r="K76" s="494"/>
      <c r="L76" s="494"/>
      <c r="M76" s="557"/>
      <c r="N76" s="557"/>
      <c r="O76" s="557"/>
      <c r="P76" s="557"/>
      <c r="Q76" s="482"/>
      <c r="R76" s="482"/>
      <c r="S76" s="157"/>
    </row>
    <row r="77" spans="1:19" s="158" customFormat="1" ht="35.25" customHeight="1">
      <c r="A77" s="494"/>
      <c r="B77" s="494"/>
      <c r="C77" s="494"/>
      <c r="D77" s="494"/>
      <c r="E77" s="482"/>
      <c r="F77" s="482"/>
      <c r="G77" s="494"/>
      <c r="H77" s="204" t="s">
        <v>1445</v>
      </c>
      <c r="I77" s="204">
        <v>2</v>
      </c>
      <c r="J77" s="482"/>
      <c r="K77" s="494"/>
      <c r="L77" s="494"/>
      <c r="M77" s="557"/>
      <c r="N77" s="557"/>
      <c r="O77" s="557"/>
      <c r="P77" s="557"/>
      <c r="Q77" s="482"/>
      <c r="R77" s="482"/>
      <c r="S77" s="157"/>
    </row>
    <row r="78" spans="1:19" s="158" customFormat="1" ht="35.25" customHeight="1">
      <c r="A78" s="494"/>
      <c r="B78" s="494"/>
      <c r="C78" s="494"/>
      <c r="D78" s="494"/>
      <c r="E78" s="482"/>
      <c r="F78" s="482"/>
      <c r="G78" s="494"/>
      <c r="H78" s="204" t="s">
        <v>1536</v>
      </c>
      <c r="I78" s="204">
        <v>0</v>
      </c>
      <c r="J78" s="482"/>
      <c r="K78" s="494"/>
      <c r="L78" s="494"/>
      <c r="M78" s="557"/>
      <c r="N78" s="557"/>
      <c r="O78" s="557"/>
      <c r="P78" s="557"/>
      <c r="Q78" s="482"/>
      <c r="R78" s="482"/>
      <c r="S78" s="157"/>
    </row>
    <row r="79" spans="1:19" s="158" customFormat="1" ht="35.25" customHeight="1">
      <c r="A79" s="494">
        <v>35</v>
      </c>
      <c r="B79" s="482" t="s">
        <v>1250</v>
      </c>
      <c r="C79" s="482">
        <v>5</v>
      </c>
      <c r="D79" s="482">
        <v>11</v>
      </c>
      <c r="E79" s="482" t="s">
        <v>2864</v>
      </c>
      <c r="F79" s="482" t="s">
        <v>2865</v>
      </c>
      <c r="G79" s="482" t="s">
        <v>2031</v>
      </c>
      <c r="H79" s="204" t="s">
        <v>1401</v>
      </c>
      <c r="I79" s="204">
        <v>10</v>
      </c>
      <c r="J79" s="482" t="s">
        <v>2866</v>
      </c>
      <c r="K79" s="482" t="s">
        <v>35</v>
      </c>
      <c r="L79" s="494" t="s">
        <v>944</v>
      </c>
      <c r="M79" s="557">
        <v>36500</v>
      </c>
      <c r="N79" s="557"/>
      <c r="O79" s="557">
        <v>18518.650000000001</v>
      </c>
      <c r="P79" s="557"/>
      <c r="Q79" s="482" t="s">
        <v>2757</v>
      </c>
      <c r="R79" s="482" t="s">
        <v>2867</v>
      </c>
      <c r="S79" s="157"/>
    </row>
    <row r="80" spans="1:19" s="158" customFormat="1" ht="35.25" customHeight="1">
      <c r="A80" s="494"/>
      <c r="B80" s="482"/>
      <c r="C80" s="482"/>
      <c r="D80" s="482"/>
      <c r="E80" s="482"/>
      <c r="F80" s="482"/>
      <c r="G80" s="482"/>
      <c r="H80" s="204" t="s">
        <v>1254</v>
      </c>
      <c r="I80" s="204">
        <v>110</v>
      </c>
      <c r="J80" s="482"/>
      <c r="K80" s="482"/>
      <c r="L80" s="494"/>
      <c r="M80" s="557"/>
      <c r="N80" s="557"/>
      <c r="O80" s="557"/>
      <c r="P80" s="557"/>
      <c r="Q80" s="482"/>
      <c r="R80" s="482"/>
      <c r="S80" s="157"/>
    </row>
    <row r="81" spans="1:19" s="158" customFormat="1" ht="35.25" customHeight="1">
      <c r="A81" s="494"/>
      <c r="B81" s="482"/>
      <c r="C81" s="482"/>
      <c r="D81" s="482"/>
      <c r="E81" s="482"/>
      <c r="F81" s="482"/>
      <c r="G81" s="482"/>
      <c r="H81" s="204" t="s">
        <v>1536</v>
      </c>
      <c r="I81" s="204">
        <v>300</v>
      </c>
      <c r="J81" s="482"/>
      <c r="K81" s="482"/>
      <c r="L81" s="494"/>
      <c r="M81" s="557"/>
      <c r="N81" s="557"/>
      <c r="O81" s="557"/>
      <c r="P81" s="557"/>
      <c r="Q81" s="482"/>
      <c r="R81" s="482"/>
      <c r="S81" s="157"/>
    </row>
    <row r="82" spans="1:19" s="158" customFormat="1" ht="35.25" customHeight="1">
      <c r="A82" s="494"/>
      <c r="B82" s="482"/>
      <c r="C82" s="482"/>
      <c r="D82" s="482"/>
      <c r="E82" s="482"/>
      <c r="F82" s="482"/>
      <c r="G82" s="482"/>
      <c r="H82" s="204" t="s">
        <v>2868</v>
      </c>
      <c r="I82" s="204">
        <v>1</v>
      </c>
      <c r="J82" s="482"/>
      <c r="K82" s="482"/>
      <c r="L82" s="494"/>
      <c r="M82" s="557"/>
      <c r="N82" s="557"/>
      <c r="O82" s="557"/>
      <c r="P82" s="557"/>
      <c r="Q82" s="482"/>
      <c r="R82" s="482"/>
      <c r="S82" s="157"/>
    </row>
    <row r="83" spans="1:19" s="158" customFormat="1" ht="35.25" customHeight="1">
      <c r="A83" s="494">
        <v>36</v>
      </c>
      <c r="B83" s="482" t="s">
        <v>1250</v>
      </c>
      <c r="C83" s="482">
        <v>5</v>
      </c>
      <c r="D83" s="482">
        <v>11</v>
      </c>
      <c r="E83" s="482" t="s">
        <v>2869</v>
      </c>
      <c r="F83" s="482" t="s">
        <v>2870</v>
      </c>
      <c r="G83" s="482" t="s">
        <v>2871</v>
      </c>
      <c r="H83" s="204" t="s">
        <v>1401</v>
      </c>
      <c r="I83" s="204">
        <v>5</v>
      </c>
      <c r="J83" s="482" t="s">
        <v>2872</v>
      </c>
      <c r="K83" s="482" t="s">
        <v>46</v>
      </c>
      <c r="L83" s="494" t="s">
        <v>944</v>
      </c>
      <c r="M83" s="557">
        <v>64306.8</v>
      </c>
      <c r="N83" s="557"/>
      <c r="O83" s="557">
        <v>13920.52</v>
      </c>
      <c r="P83" s="557"/>
      <c r="Q83" s="482" t="s">
        <v>2873</v>
      </c>
      <c r="R83" s="482" t="s">
        <v>2852</v>
      </c>
      <c r="S83" s="157"/>
    </row>
    <row r="84" spans="1:19" s="158" customFormat="1" ht="35.25" customHeight="1">
      <c r="A84" s="494"/>
      <c r="B84" s="482"/>
      <c r="C84" s="482"/>
      <c r="D84" s="482"/>
      <c r="E84" s="482"/>
      <c r="F84" s="482"/>
      <c r="G84" s="482"/>
      <c r="H84" s="204" t="s">
        <v>1562</v>
      </c>
      <c r="I84" s="204">
        <v>2</v>
      </c>
      <c r="J84" s="482"/>
      <c r="K84" s="482"/>
      <c r="L84" s="494"/>
      <c r="M84" s="557"/>
      <c r="N84" s="557"/>
      <c r="O84" s="557"/>
      <c r="P84" s="557"/>
      <c r="Q84" s="482"/>
      <c r="R84" s="482"/>
      <c r="S84" s="157"/>
    </row>
    <row r="85" spans="1:19" s="158" customFormat="1" ht="35.25" customHeight="1">
      <c r="A85" s="494"/>
      <c r="B85" s="482"/>
      <c r="C85" s="482"/>
      <c r="D85" s="482"/>
      <c r="E85" s="482"/>
      <c r="F85" s="482"/>
      <c r="G85" s="482"/>
      <c r="H85" s="204" t="s">
        <v>1454</v>
      </c>
      <c r="I85" s="204">
        <v>1</v>
      </c>
      <c r="J85" s="482"/>
      <c r="K85" s="482"/>
      <c r="L85" s="494"/>
      <c r="M85" s="557"/>
      <c r="N85" s="557"/>
      <c r="O85" s="557"/>
      <c r="P85" s="557"/>
      <c r="Q85" s="482"/>
      <c r="R85" s="482"/>
      <c r="S85" s="157"/>
    </row>
    <row r="86" spans="1:19" s="158" customFormat="1" ht="35.25" customHeight="1">
      <c r="A86" s="494"/>
      <c r="B86" s="482"/>
      <c r="C86" s="482"/>
      <c r="D86" s="482"/>
      <c r="E86" s="482"/>
      <c r="F86" s="482"/>
      <c r="G86" s="482"/>
      <c r="H86" s="204" t="s">
        <v>1424</v>
      </c>
      <c r="I86" s="204">
        <v>35</v>
      </c>
      <c r="J86" s="482"/>
      <c r="K86" s="482"/>
      <c r="L86" s="494"/>
      <c r="M86" s="557"/>
      <c r="N86" s="557"/>
      <c r="O86" s="557"/>
      <c r="P86" s="557"/>
      <c r="Q86" s="482"/>
      <c r="R86" s="482"/>
      <c r="S86" s="157"/>
    </row>
    <row r="87" spans="1:19" s="158" customFormat="1" ht="58.5" customHeight="1">
      <c r="A87" s="207">
        <v>37</v>
      </c>
      <c r="B87" s="207" t="s">
        <v>1312</v>
      </c>
      <c r="C87" s="207" t="s">
        <v>1701</v>
      </c>
      <c r="D87" s="207">
        <v>11</v>
      </c>
      <c r="E87" s="204" t="s">
        <v>2874</v>
      </c>
      <c r="F87" s="204" t="s">
        <v>2875</v>
      </c>
      <c r="G87" s="207" t="s">
        <v>2876</v>
      </c>
      <c r="H87" s="204" t="s">
        <v>1358</v>
      </c>
      <c r="I87" s="204">
        <v>1</v>
      </c>
      <c r="J87" s="204" t="s">
        <v>2877</v>
      </c>
      <c r="K87" s="207" t="s">
        <v>42</v>
      </c>
      <c r="L87" s="207" t="s">
        <v>944</v>
      </c>
      <c r="M87" s="295">
        <v>15234</v>
      </c>
      <c r="N87" s="295"/>
      <c r="O87" s="295">
        <v>10000</v>
      </c>
      <c r="P87" s="295"/>
      <c r="Q87" s="204" t="s">
        <v>2878</v>
      </c>
      <c r="R87" s="204" t="s">
        <v>2879</v>
      </c>
      <c r="S87" s="157"/>
    </row>
    <row r="88" spans="1:19" s="158" customFormat="1" ht="60.75" customHeight="1">
      <c r="A88" s="494">
        <v>38</v>
      </c>
      <c r="B88" s="482" t="s">
        <v>1250</v>
      </c>
      <c r="C88" s="482">
        <v>5</v>
      </c>
      <c r="D88" s="482">
        <v>11</v>
      </c>
      <c r="E88" s="482" t="s">
        <v>2880</v>
      </c>
      <c r="F88" s="482" t="s">
        <v>2881</v>
      </c>
      <c r="G88" s="482" t="s">
        <v>2882</v>
      </c>
      <c r="H88" s="204" t="s">
        <v>1401</v>
      </c>
      <c r="I88" s="204">
        <v>1</v>
      </c>
      <c r="J88" s="482" t="s">
        <v>2883</v>
      </c>
      <c r="K88" s="482" t="s">
        <v>42</v>
      </c>
      <c r="L88" s="494" t="s">
        <v>944</v>
      </c>
      <c r="M88" s="557">
        <v>25584</v>
      </c>
      <c r="N88" s="557"/>
      <c r="O88" s="557">
        <v>15758.81</v>
      </c>
      <c r="P88" s="557"/>
      <c r="Q88" s="482" t="s">
        <v>2884</v>
      </c>
      <c r="R88" s="501" t="s">
        <v>2885</v>
      </c>
      <c r="S88" s="396"/>
    </row>
    <row r="89" spans="1:19" s="158" customFormat="1" ht="60.75" customHeight="1">
      <c r="A89" s="494"/>
      <c r="B89" s="482"/>
      <c r="C89" s="482"/>
      <c r="D89" s="482"/>
      <c r="E89" s="482"/>
      <c r="F89" s="482"/>
      <c r="G89" s="482"/>
      <c r="H89" s="204" t="s">
        <v>1254</v>
      </c>
      <c r="I89" s="204">
        <v>20</v>
      </c>
      <c r="J89" s="482"/>
      <c r="K89" s="482"/>
      <c r="L89" s="494"/>
      <c r="M89" s="557"/>
      <c r="N89" s="557"/>
      <c r="O89" s="557"/>
      <c r="P89" s="557"/>
      <c r="Q89" s="482"/>
      <c r="R89" s="502"/>
      <c r="S89" s="157"/>
    </row>
    <row r="90" spans="1:19" s="158" customFormat="1" ht="60.75" customHeight="1">
      <c r="A90" s="494"/>
      <c r="B90" s="482"/>
      <c r="C90" s="482"/>
      <c r="D90" s="482"/>
      <c r="E90" s="482"/>
      <c r="F90" s="482"/>
      <c r="G90" s="482"/>
      <c r="H90" s="204" t="s">
        <v>1358</v>
      </c>
      <c r="I90" s="204">
        <v>1</v>
      </c>
      <c r="J90" s="482"/>
      <c r="K90" s="482"/>
      <c r="L90" s="494"/>
      <c r="M90" s="557"/>
      <c r="N90" s="557"/>
      <c r="O90" s="557"/>
      <c r="P90" s="557"/>
      <c r="Q90" s="482"/>
      <c r="R90" s="503"/>
      <c r="S90" s="157"/>
    </row>
    <row r="91" spans="1:19" s="158" customFormat="1" ht="55.5" customHeight="1">
      <c r="A91" s="494">
        <v>39</v>
      </c>
      <c r="B91" s="482" t="s">
        <v>50</v>
      </c>
      <c r="C91" s="482" t="s">
        <v>39</v>
      </c>
      <c r="D91" s="482">
        <v>12</v>
      </c>
      <c r="E91" s="482" t="s">
        <v>2886</v>
      </c>
      <c r="F91" s="482" t="s">
        <v>2887</v>
      </c>
      <c r="G91" s="482" t="s">
        <v>2888</v>
      </c>
      <c r="H91" s="204" t="s">
        <v>1562</v>
      </c>
      <c r="I91" s="204">
        <v>1</v>
      </c>
      <c r="J91" s="482" t="s">
        <v>2889</v>
      </c>
      <c r="K91" s="482" t="s">
        <v>38</v>
      </c>
      <c r="L91" s="494" t="s">
        <v>944</v>
      </c>
      <c r="M91" s="557">
        <v>104645.45</v>
      </c>
      <c r="N91" s="557"/>
      <c r="O91" s="557">
        <v>8000</v>
      </c>
      <c r="P91" s="557"/>
      <c r="Q91" s="482" t="s">
        <v>2890</v>
      </c>
      <c r="R91" s="482" t="s">
        <v>2891</v>
      </c>
      <c r="S91" s="157"/>
    </row>
    <row r="92" spans="1:19" s="158" customFormat="1" ht="55.5" customHeight="1">
      <c r="A92" s="494"/>
      <c r="B92" s="482"/>
      <c r="C92" s="482"/>
      <c r="D92" s="482"/>
      <c r="E92" s="482"/>
      <c r="F92" s="482"/>
      <c r="G92" s="482"/>
      <c r="H92" s="204" t="s">
        <v>2892</v>
      </c>
      <c r="I92" s="204">
        <v>0</v>
      </c>
      <c r="J92" s="482"/>
      <c r="K92" s="482"/>
      <c r="L92" s="494"/>
      <c r="M92" s="557"/>
      <c r="N92" s="557"/>
      <c r="O92" s="557"/>
      <c r="P92" s="557"/>
      <c r="Q92" s="482"/>
      <c r="R92" s="482"/>
      <c r="S92" s="157"/>
    </row>
    <row r="93" spans="1:19" s="158" customFormat="1" ht="55.5" customHeight="1">
      <c r="A93" s="494"/>
      <c r="B93" s="482"/>
      <c r="C93" s="482"/>
      <c r="D93" s="482"/>
      <c r="E93" s="482"/>
      <c r="F93" s="482"/>
      <c r="G93" s="482"/>
      <c r="H93" s="204" t="s">
        <v>1445</v>
      </c>
      <c r="I93" s="204">
        <v>103</v>
      </c>
      <c r="J93" s="482"/>
      <c r="K93" s="482"/>
      <c r="L93" s="494"/>
      <c r="M93" s="557"/>
      <c r="N93" s="557"/>
      <c r="O93" s="557"/>
      <c r="P93" s="557"/>
      <c r="Q93" s="482"/>
      <c r="R93" s="482"/>
      <c r="S93" s="157"/>
    </row>
    <row r="94" spans="1:19" s="158" customFormat="1" ht="35.25" customHeight="1">
      <c r="A94" s="494">
        <v>40</v>
      </c>
      <c r="B94" s="482" t="s">
        <v>1250</v>
      </c>
      <c r="C94" s="482" t="s">
        <v>36</v>
      </c>
      <c r="D94" s="482">
        <v>12</v>
      </c>
      <c r="E94" s="482" t="s">
        <v>2893</v>
      </c>
      <c r="F94" s="482" t="s">
        <v>2894</v>
      </c>
      <c r="G94" s="482" t="s">
        <v>2888</v>
      </c>
      <c r="H94" s="204" t="s">
        <v>1445</v>
      </c>
      <c r="I94" s="204">
        <v>85</v>
      </c>
      <c r="J94" s="482" t="s">
        <v>2895</v>
      </c>
      <c r="K94" s="482" t="s">
        <v>42</v>
      </c>
      <c r="L94" s="494" t="s">
        <v>944</v>
      </c>
      <c r="M94" s="557">
        <v>105260.45</v>
      </c>
      <c r="N94" s="557"/>
      <c r="O94" s="557">
        <v>5999.94</v>
      </c>
      <c r="P94" s="557"/>
      <c r="Q94" s="482" t="s">
        <v>2890</v>
      </c>
      <c r="R94" s="482" t="s">
        <v>2891</v>
      </c>
      <c r="S94" s="157"/>
    </row>
    <row r="95" spans="1:19" s="158" customFormat="1" ht="35.25" customHeight="1">
      <c r="A95" s="494"/>
      <c r="B95" s="482"/>
      <c r="C95" s="482"/>
      <c r="D95" s="482"/>
      <c r="E95" s="482"/>
      <c r="F95" s="482"/>
      <c r="G95" s="482"/>
      <c r="H95" s="204" t="s">
        <v>2838</v>
      </c>
      <c r="I95" s="204">
        <v>1</v>
      </c>
      <c r="J95" s="482"/>
      <c r="K95" s="482"/>
      <c r="L95" s="494"/>
      <c r="M95" s="557"/>
      <c r="N95" s="557"/>
      <c r="O95" s="557"/>
      <c r="P95" s="557"/>
      <c r="Q95" s="482"/>
      <c r="R95" s="482"/>
      <c r="S95" s="157"/>
    </row>
    <row r="96" spans="1:19" s="158" customFormat="1" ht="35.25" customHeight="1">
      <c r="A96" s="494"/>
      <c r="B96" s="482"/>
      <c r="C96" s="482"/>
      <c r="D96" s="482"/>
      <c r="E96" s="482"/>
      <c r="F96" s="482"/>
      <c r="G96" s="482"/>
      <c r="H96" s="204" t="s">
        <v>2892</v>
      </c>
      <c r="I96" s="204">
        <v>1</v>
      </c>
      <c r="J96" s="482"/>
      <c r="K96" s="482"/>
      <c r="L96" s="494"/>
      <c r="M96" s="557"/>
      <c r="N96" s="557"/>
      <c r="O96" s="557"/>
      <c r="P96" s="557"/>
      <c r="Q96" s="482"/>
      <c r="R96" s="482"/>
      <c r="S96" s="157"/>
    </row>
    <row r="97" spans="1:19" s="158" customFormat="1" ht="35.25" customHeight="1">
      <c r="A97" s="494"/>
      <c r="B97" s="482"/>
      <c r="C97" s="482"/>
      <c r="D97" s="482"/>
      <c r="E97" s="482"/>
      <c r="F97" s="482"/>
      <c r="G97" s="482"/>
      <c r="H97" s="204" t="s">
        <v>1562</v>
      </c>
      <c r="I97" s="204">
        <v>1</v>
      </c>
      <c r="J97" s="482"/>
      <c r="K97" s="482"/>
      <c r="L97" s="494"/>
      <c r="M97" s="557"/>
      <c r="N97" s="557"/>
      <c r="O97" s="557"/>
      <c r="P97" s="557"/>
      <c r="Q97" s="482"/>
      <c r="R97" s="482"/>
      <c r="S97" s="157"/>
    </row>
    <row r="98" spans="1:19" s="158" customFormat="1" ht="35.25" customHeight="1">
      <c r="A98" s="494">
        <v>41</v>
      </c>
      <c r="B98" s="482" t="s">
        <v>1250</v>
      </c>
      <c r="C98" s="482" t="s">
        <v>36</v>
      </c>
      <c r="D98" s="482">
        <v>13</v>
      </c>
      <c r="E98" s="482" t="s">
        <v>2897</v>
      </c>
      <c r="F98" s="482" t="s">
        <v>2898</v>
      </c>
      <c r="G98" s="482" t="s">
        <v>2899</v>
      </c>
      <c r="H98" s="204" t="s">
        <v>2900</v>
      </c>
      <c r="I98" s="204">
        <v>10</v>
      </c>
      <c r="J98" s="482" t="s">
        <v>2901</v>
      </c>
      <c r="K98" s="482" t="s">
        <v>35</v>
      </c>
      <c r="L98" s="494" t="s">
        <v>944</v>
      </c>
      <c r="M98" s="557">
        <v>16845.64</v>
      </c>
      <c r="N98" s="557"/>
      <c r="O98" s="557">
        <v>8931.33</v>
      </c>
      <c r="P98" s="557"/>
      <c r="Q98" s="482" t="s">
        <v>2757</v>
      </c>
      <c r="R98" s="482" t="s">
        <v>2902</v>
      </c>
      <c r="S98" s="157"/>
    </row>
    <row r="99" spans="1:19" s="203" customFormat="1" ht="46.5" customHeight="1">
      <c r="A99" s="494"/>
      <c r="B99" s="482"/>
      <c r="C99" s="482"/>
      <c r="D99" s="482"/>
      <c r="E99" s="482"/>
      <c r="F99" s="482"/>
      <c r="G99" s="482"/>
      <c r="H99" s="204" t="s">
        <v>2903</v>
      </c>
      <c r="I99" s="317">
        <v>17000</v>
      </c>
      <c r="J99" s="482"/>
      <c r="K99" s="482"/>
      <c r="L99" s="494"/>
      <c r="M99" s="557"/>
      <c r="N99" s="557"/>
      <c r="O99" s="557"/>
      <c r="P99" s="557"/>
      <c r="Q99" s="482"/>
      <c r="R99" s="482"/>
      <c r="S99" s="338"/>
    </row>
    <row r="100" spans="1:19" s="203" customFormat="1" ht="53.25" customHeight="1">
      <c r="A100" s="76">
        <v>42</v>
      </c>
      <c r="B100" s="76" t="s">
        <v>1250</v>
      </c>
      <c r="C100" s="76">
        <v>1</v>
      </c>
      <c r="D100" s="76">
        <v>6</v>
      </c>
      <c r="E100" s="76" t="s">
        <v>2904</v>
      </c>
      <c r="F100" s="76" t="s">
        <v>2905</v>
      </c>
      <c r="G100" s="75" t="s">
        <v>2691</v>
      </c>
      <c r="H100" s="76" t="s">
        <v>2906</v>
      </c>
      <c r="I100" s="76" t="s">
        <v>2907</v>
      </c>
      <c r="J100" s="76" t="s">
        <v>2908</v>
      </c>
      <c r="K100" s="76"/>
      <c r="L100" s="76" t="s">
        <v>44</v>
      </c>
      <c r="M100" s="76"/>
      <c r="N100" s="399">
        <v>24000</v>
      </c>
      <c r="O100" s="76"/>
      <c r="P100" s="399">
        <v>24000</v>
      </c>
      <c r="Q100" s="76" t="s">
        <v>2693</v>
      </c>
      <c r="R100" s="76" t="s">
        <v>2909</v>
      </c>
      <c r="S100" s="338"/>
    </row>
    <row r="101" spans="1:19" s="203" customFormat="1" ht="51" customHeight="1">
      <c r="A101" s="76">
        <v>43</v>
      </c>
      <c r="B101" s="76" t="s">
        <v>1250</v>
      </c>
      <c r="C101" s="76">
        <v>3</v>
      </c>
      <c r="D101" s="76">
        <v>10</v>
      </c>
      <c r="E101" s="76" t="s">
        <v>2910</v>
      </c>
      <c r="F101" s="76" t="s">
        <v>2911</v>
      </c>
      <c r="G101" s="76" t="s">
        <v>2597</v>
      </c>
      <c r="H101" s="76" t="s">
        <v>1358</v>
      </c>
      <c r="I101" s="76">
        <v>1</v>
      </c>
      <c r="J101" s="76" t="s">
        <v>2703</v>
      </c>
      <c r="K101" s="76"/>
      <c r="L101" s="76" t="s">
        <v>47</v>
      </c>
      <c r="M101" s="76"/>
      <c r="N101" s="399">
        <v>35000</v>
      </c>
      <c r="O101" s="76"/>
      <c r="P101" s="399">
        <v>35000</v>
      </c>
      <c r="Q101" s="76" t="s">
        <v>2693</v>
      </c>
      <c r="R101" s="76" t="s">
        <v>2909</v>
      </c>
    </row>
    <row r="102" spans="1:19" s="203" customFormat="1" ht="66.75" customHeight="1">
      <c r="A102" s="76">
        <v>44</v>
      </c>
      <c r="B102" s="76" t="s">
        <v>1250</v>
      </c>
      <c r="C102" s="76">
        <v>2</v>
      </c>
      <c r="D102" s="76">
        <v>12</v>
      </c>
      <c r="E102" s="76" t="s">
        <v>2706</v>
      </c>
      <c r="F102" s="399" t="s">
        <v>2912</v>
      </c>
      <c r="G102" s="76" t="s">
        <v>917</v>
      </c>
      <c r="H102" s="76" t="s">
        <v>1562</v>
      </c>
      <c r="I102" s="76">
        <v>1</v>
      </c>
      <c r="J102" s="76" t="s">
        <v>2708</v>
      </c>
      <c r="K102" s="76"/>
      <c r="L102" s="76" t="s">
        <v>47</v>
      </c>
      <c r="M102" s="76"/>
      <c r="N102" s="399">
        <v>13000</v>
      </c>
      <c r="O102" s="76"/>
      <c r="P102" s="399">
        <v>13000</v>
      </c>
      <c r="Q102" s="76" t="s">
        <v>2693</v>
      </c>
      <c r="R102" s="76" t="s">
        <v>2913</v>
      </c>
    </row>
    <row r="103" spans="1:19" s="203" customFormat="1" ht="45.75" customHeight="1">
      <c r="A103" s="76">
        <v>45</v>
      </c>
      <c r="B103" s="76" t="s">
        <v>1250</v>
      </c>
      <c r="C103" s="76">
        <v>5</v>
      </c>
      <c r="D103" s="76">
        <v>4</v>
      </c>
      <c r="E103" s="76" t="s">
        <v>2914</v>
      </c>
      <c r="F103" s="399" t="s">
        <v>2915</v>
      </c>
      <c r="G103" s="76" t="s">
        <v>2916</v>
      </c>
      <c r="H103" s="76" t="s">
        <v>2917</v>
      </c>
      <c r="I103" s="76">
        <v>1</v>
      </c>
      <c r="J103" s="76" t="s">
        <v>1479</v>
      </c>
      <c r="K103" s="76"/>
      <c r="L103" s="76" t="s">
        <v>35</v>
      </c>
      <c r="M103" s="76"/>
      <c r="N103" s="399">
        <v>40000</v>
      </c>
      <c r="O103" s="76"/>
      <c r="P103" s="399">
        <v>40000</v>
      </c>
      <c r="Q103" s="76" t="s">
        <v>2693</v>
      </c>
      <c r="R103" s="76" t="s">
        <v>2909</v>
      </c>
    </row>
    <row r="104" spans="1:19" s="203" customFormat="1" ht="81" customHeight="1">
      <c r="A104" s="76">
        <v>46</v>
      </c>
      <c r="B104" s="76" t="s">
        <v>1250</v>
      </c>
      <c r="C104" s="76">
        <v>3</v>
      </c>
      <c r="D104" s="76">
        <v>10</v>
      </c>
      <c r="E104" s="76" t="s">
        <v>2918</v>
      </c>
      <c r="F104" s="399" t="s">
        <v>2919</v>
      </c>
      <c r="G104" s="76" t="s">
        <v>2597</v>
      </c>
      <c r="H104" s="76" t="s">
        <v>1358</v>
      </c>
      <c r="I104" s="76">
        <v>1</v>
      </c>
      <c r="J104" s="76" t="s">
        <v>2920</v>
      </c>
      <c r="K104" s="76"/>
      <c r="L104" s="76" t="s">
        <v>1262</v>
      </c>
      <c r="M104" s="76"/>
      <c r="N104" s="399">
        <v>35000</v>
      </c>
      <c r="O104" s="76"/>
      <c r="P104" s="399">
        <v>35000</v>
      </c>
      <c r="Q104" s="76" t="s">
        <v>2693</v>
      </c>
      <c r="R104" s="76" t="s">
        <v>2909</v>
      </c>
    </row>
    <row r="105" spans="1:19" s="203" customFormat="1" ht="75.75" customHeight="1">
      <c r="A105" s="76">
        <v>47</v>
      </c>
      <c r="B105" s="76" t="s">
        <v>1250</v>
      </c>
      <c r="C105" s="76">
        <v>3</v>
      </c>
      <c r="D105" s="76">
        <v>10</v>
      </c>
      <c r="E105" s="76" t="s">
        <v>2712</v>
      </c>
      <c r="F105" s="399" t="s">
        <v>2588</v>
      </c>
      <c r="G105" s="76" t="s">
        <v>2713</v>
      </c>
      <c r="H105" s="76" t="s">
        <v>1358</v>
      </c>
      <c r="I105" s="76">
        <v>1</v>
      </c>
      <c r="J105" s="76" t="s">
        <v>2921</v>
      </c>
      <c r="K105" s="76"/>
      <c r="L105" s="76" t="s">
        <v>1262</v>
      </c>
      <c r="M105" s="76"/>
      <c r="N105" s="399">
        <v>60000</v>
      </c>
      <c r="O105" s="76"/>
      <c r="P105" s="399">
        <v>60000</v>
      </c>
      <c r="Q105" s="76" t="s">
        <v>2693</v>
      </c>
      <c r="R105" s="76" t="s">
        <v>2913</v>
      </c>
    </row>
    <row r="106" spans="1:19" s="203" customFormat="1" ht="110.25" customHeight="1">
      <c r="A106" s="76">
        <v>48</v>
      </c>
      <c r="B106" s="76" t="s">
        <v>1250</v>
      </c>
      <c r="C106" s="76">
        <v>5</v>
      </c>
      <c r="D106" s="76">
        <v>4</v>
      </c>
      <c r="E106" s="76" t="s">
        <v>2922</v>
      </c>
      <c r="F106" s="399" t="s">
        <v>5752</v>
      </c>
      <c r="G106" s="76" t="s">
        <v>2923</v>
      </c>
      <c r="H106" s="76" t="s">
        <v>2924</v>
      </c>
      <c r="I106" s="76">
        <v>1</v>
      </c>
      <c r="J106" s="76" t="s">
        <v>1479</v>
      </c>
      <c r="K106" s="76"/>
      <c r="L106" s="76" t="s">
        <v>53</v>
      </c>
      <c r="M106" s="76"/>
      <c r="N106" s="399">
        <v>10000</v>
      </c>
      <c r="O106" s="76"/>
      <c r="P106" s="399">
        <v>10000</v>
      </c>
      <c r="Q106" s="76" t="s">
        <v>2693</v>
      </c>
      <c r="R106" s="76" t="s">
        <v>2909</v>
      </c>
    </row>
    <row r="107" spans="1:19" s="203" customFormat="1" ht="60.75" customHeight="1">
      <c r="A107" s="76">
        <v>49</v>
      </c>
      <c r="B107" s="76" t="s">
        <v>1250</v>
      </c>
      <c r="C107" s="76">
        <v>1</v>
      </c>
      <c r="D107" s="76">
        <v>9</v>
      </c>
      <c r="E107" s="76" t="s">
        <v>2925</v>
      </c>
      <c r="F107" s="399" t="s">
        <v>2926</v>
      </c>
      <c r="G107" s="76" t="s">
        <v>2927</v>
      </c>
      <c r="H107" s="76" t="s">
        <v>2928</v>
      </c>
      <c r="I107" s="76">
        <v>1</v>
      </c>
      <c r="J107" s="76" t="s">
        <v>2929</v>
      </c>
      <c r="K107" s="76"/>
      <c r="L107" s="76" t="s">
        <v>35</v>
      </c>
      <c r="M107" s="76"/>
      <c r="N107" s="399">
        <v>15000</v>
      </c>
      <c r="O107" s="76"/>
      <c r="P107" s="399">
        <v>15000</v>
      </c>
      <c r="Q107" s="76" t="s">
        <v>2693</v>
      </c>
      <c r="R107" s="76" t="s">
        <v>2909</v>
      </c>
    </row>
    <row r="108" spans="1:19" s="203" customFormat="1" ht="102" customHeight="1">
      <c r="A108" s="76">
        <v>50</v>
      </c>
      <c r="B108" s="76" t="s">
        <v>1250</v>
      </c>
      <c r="C108" s="76">
        <v>3</v>
      </c>
      <c r="D108" s="76">
        <v>13</v>
      </c>
      <c r="E108" s="76" t="s">
        <v>2930</v>
      </c>
      <c r="F108" s="399" t="s">
        <v>2931</v>
      </c>
      <c r="G108" s="76" t="s">
        <v>2932</v>
      </c>
      <c r="H108" s="76" t="s">
        <v>2933</v>
      </c>
      <c r="I108" s="76">
        <v>1</v>
      </c>
      <c r="J108" s="76" t="s">
        <v>2934</v>
      </c>
      <c r="K108" s="76"/>
      <c r="L108" s="76" t="s">
        <v>44</v>
      </c>
      <c r="M108" s="76"/>
      <c r="N108" s="399">
        <v>40000</v>
      </c>
      <c r="O108" s="76"/>
      <c r="P108" s="399">
        <v>40000</v>
      </c>
      <c r="Q108" s="76" t="s">
        <v>2693</v>
      </c>
      <c r="R108" s="76" t="s">
        <v>2909</v>
      </c>
    </row>
    <row r="109" spans="1:19" s="203" customFormat="1" ht="93" customHeight="1">
      <c r="A109" s="76">
        <v>51</v>
      </c>
      <c r="B109" s="76" t="s">
        <v>1250</v>
      </c>
      <c r="C109" s="76">
        <v>1</v>
      </c>
      <c r="D109" s="76">
        <v>13</v>
      </c>
      <c r="E109" s="76" t="s">
        <v>2935</v>
      </c>
      <c r="F109" s="399" t="s">
        <v>5394</v>
      </c>
      <c r="G109" s="76" t="s">
        <v>2936</v>
      </c>
      <c r="H109" s="76" t="s">
        <v>1562</v>
      </c>
      <c r="I109" s="76">
        <v>1</v>
      </c>
      <c r="J109" s="76" t="s">
        <v>5395</v>
      </c>
      <c r="K109" s="76"/>
      <c r="L109" s="76" t="s">
        <v>35</v>
      </c>
      <c r="M109" s="76"/>
      <c r="N109" s="399">
        <v>21000</v>
      </c>
      <c r="O109" s="76"/>
      <c r="P109" s="399">
        <v>21000</v>
      </c>
      <c r="Q109" s="76" t="s">
        <v>2693</v>
      </c>
      <c r="R109" s="76" t="s">
        <v>2909</v>
      </c>
    </row>
    <row r="110" spans="1:19" s="203" customFormat="1" ht="57" customHeight="1">
      <c r="A110" s="76">
        <v>52</v>
      </c>
      <c r="B110" s="76" t="s">
        <v>1250</v>
      </c>
      <c r="C110" s="76">
        <v>5</v>
      </c>
      <c r="D110" s="76">
        <v>11</v>
      </c>
      <c r="E110" s="76" t="s">
        <v>2937</v>
      </c>
      <c r="F110" s="76" t="s">
        <v>2729</v>
      </c>
      <c r="G110" s="76" t="s">
        <v>2938</v>
      </c>
      <c r="H110" s="76" t="s">
        <v>1562</v>
      </c>
      <c r="I110" s="76">
        <v>1</v>
      </c>
      <c r="J110" s="76" t="s">
        <v>2939</v>
      </c>
      <c r="K110" s="76"/>
      <c r="L110" s="76" t="s">
        <v>44</v>
      </c>
      <c r="M110" s="76"/>
      <c r="N110" s="399">
        <v>13000</v>
      </c>
      <c r="O110" s="76"/>
      <c r="P110" s="399">
        <v>13000</v>
      </c>
      <c r="Q110" s="76" t="s">
        <v>2693</v>
      </c>
      <c r="R110" s="76" t="s">
        <v>2909</v>
      </c>
    </row>
    <row r="111" spans="1:19" s="203" customFormat="1" ht="105" customHeight="1">
      <c r="A111" s="260">
        <v>53</v>
      </c>
      <c r="B111" s="260">
        <v>1</v>
      </c>
      <c r="C111" s="260" t="s">
        <v>2940</v>
      </c>
      <c r="D111" s="260">
        <v>4</v>
      </c>
      <c r="E111" s="400" t="s">
        <v>2941</v>
      </c>
      <c r="F111" s="260" t="s">
        <v>2942</v>
      </c>
      <c r="G111" s="260" t="s">
        <v>2943</v>
      </c>
      <c r="H111" s="260" t="s">
        <v>2944</v>
      </c>
      <c r="I111" s="260" t="s">
        <v>2945</v>
      </c>
      <c r="J111" s="260" t="s">
        <v>2946</v>
      </c>
      <c r="K111" s="260"/>
      <c r="L111" s="260" t="s">
        <v>952</v>
      </c>
      <c r="M111" s="260"/>
      <c r="N111" s="287">
        <v>79097.16</v>
      </c>
      <c r="O111" s="260"/>
      <c r="P111" s="287">
        <v>79097.16</v>
      </c>
      <c r="Q111" s="260" t="s">
        <v>2947</v>
      </c>
      <c r="R111" s="260" t="s">
        <v>2948</v>
      </c>
    </row>
    <row r="112" spans="1:19" s="203" customFormat="1" ht="207.75" customHeight="1">
      <c r="A112" s="260">
        <v>54</v>
      </c>
      <c r="B112" s="260">
        <v>1</v>
      </c>
      <c r="C112" s="260" t="s">
        <v>2949</v>
      </c>
      <c r="D112" s="260">
        <v>6</v>
      </c>
      <c r="E112" s="260" t="s">
        <v>2950</v>
      </c>
      <c r="F112" s="260" t="s">
        <v>2951</v>
      </c>
      <c r="G112" s="260" t="s">
        <v>2952</v>
      </c>
      <c r="H112" s="260" t="s">
        <v>2953</v>
      </c>
      <c r="I112" s="260" t="s">
        <v>2954</v>
      </c>
      <c r="J112" s="260" t="s">
        <v>2955</v>
      </c>
      <c r="K112" s="260"/>
      <c r="L112" s="260" t="s">
        <v>952</v>
      </c>
      <c r="M112" s="260"/>
      <c r="N112" s="287">
        <v>17596.77</v>
      </c>
      <c r="O112" s="260"/>
      <c r="P112" s="287">
        <v>17596.77</v>
      </c>
      <c r="Q112" s="260" t="s">
        <v>2956</v>
      </c>
      <c r="R112" s="260" t="s">
        <v>2957</v>
      </c>
    </row>
    <row r="113" spans="1:18" s="203" customFormat="1" ht="132.75" customHeight="1">
      <c r="A113" s="260">
        <v>55</v>
      </c>
      <c r="B113" s="260">
        <v>2</v>
      </c>
      <c r="C113" s="260" t="s">
        <v>2949</v>
      </c>
      <c r="D113" s="260">
        <v>6</v>
      </c>
      <c r="E113" s="260" t="s">
        <v>2958</v>
      </c>
      <c r="F113" s="260" t="s">
        <v>2959</v>
      </c>
      <c r="G113" s="260" t="s">
        <v>2960</v>
      </c>
      <c r="H113" s="260" t="s">
        <v>2961</v>
      </c>
      <c r="I113" s="260" t="s">
        <v>2962</v>
      </c>
      <c r="J113" s="260" t="s">
        <v>2963</v>
      </c>
      <c r="K113" s="260"/>
      <c r="L113" s="260" t="s">
        <v>952</v>
      </c>
      <c r="M113" s="260"/>
      <c r="N113" s="287">
        <v>5743.37</v>
      </c>
      <c r="O113" s="260"/>
      <c r="P113" s="287">
        <v>5743.37</v>
      </c>
      <c r="Q113" s="260" t="s">
        <v>2964</v>
      </c>
      <c r="R113" s="260" t="s">
        <v>2965</v>
      </c>
    </row>
    <row r="114" spans="1:18" s="203" customFormat="1" ht="88.5" customHeight="1">
      <c r="A114" s="260">
        <v>56</v>
      </c>
      <c r="B114" s="260">
        <v>3</v>
      </c>
      <c r="C114" s="401" t="s">
        <v>2966</v>
      </c>
      <c r="D114" s="260">
        <v>9</v>
      </c>
      <c r="E114" s="260" t="s">
        <v>2799</v>
      </c>
      <c r="F114" s="260" t="s">
        <v>2967</v>
      </c>
      <c r="G114" s="260" t="s">
        <v>2968</v>
      </c>
      <c r="H114" s="260" t="s">
        <v>2969</v>
      </c>
      <c r="I114" s="260" t="s">
        <v>2970</v>
      </c>
      <c r="J114" s="260" t="s">
        <v>2971</v>
      </c>
      <c r="K114" s="260"/>
      <c r="L114" s="260" t="s">
        <v>2972</v>
      </c>
      <c r="M114" s="260"/>
      <c r="N114" s="287">
        <v>37882.26</v>
      </c>
      <c r="O114" s="260"/>
      <c r="P114" s="287">
        <v>37882.26</v>
      </c>
      <c r="Q114" s="260" t="s">
        <v>2803</v>
      </c>
      <c r="R114" s="260" t="s">
        <v>2973</v>
      </c>
    </row>
    <row r="115" spans="1:18" s="203" customFormat="1" ht="99" customHeight="1">
      <c r="A115" s="260">
        <v>57</v>
      </c>
      <c r="B115" s="260">
        <v>3</v>
      </c>
      <c r="C115" s="401" t="s">
        <v>2966</v>
      </c>
      <c r="D115" s="260">
        <v>9</v>
      </c>
      <c r="E115" s="260" t="s">
        <v>2974</v>
      </c>
      <c r="F115" s="260" t="s">
        <v>2975</v>
      </c>
      <c r="G115" s="260" t="s">
        <v>1086</v>
      </c>
      <c r="H115" s="260" t="s">
        <v>2976</v>
      </c>
      <c r="I115" s="383" t="s">
        <v>2977</v>
      </c>
      <c r="J115" s="260" t="s">
        <v>2978</v>
      </c>
      <c r="K115" s="260"/>
      <c r="L115" s="260" t="s">
        <v>963</v>
      </c>
      <c r="M115" s="260"/>
      <c r="N115" s="287">
        <v>15099.5</v>
      </c>
      <c r="O115" s="260"/>
      <c r="P115" s="287">
        <v>15099.5</v>
      </c>
      <c r="Q115" s="260" t="s">
        <v>2979</v>
      </c>
      <c r="R115" s="260" t="s">
        <v>2980</v>
      </c>
    </row>
    <row r="116" spans="1:18" s="203" customFormat="1" ht="93" customHeight="1">
      <c r="A116" s="260">
        <v>58</v>
      </c>
      <c r="B116" s="260">
        <v>6</v>
      </c>
      <c r="C116" s="401" t="s">
        <v>2966</v>
      </c>
      <c r="D116" s="260">
        <v>9</v>
      </c>
      <c r="E116" s="260" t="s">
        <v>2981</v>
      </c>
      <c r="F116" s="260" t="s">
        <v>2982</v>
      </c>
      <c r="G116" s="260" t="s">
        <v>2983</v>
      </c>
      <c r="H116" s="260" t="s">
        <v>2984</v>
      </c>
      <c r="I116" s="383" t="s">
        <v>2985</v>
      </c>
      <c r="J116" s="260" t="s">
        <v>2986</v>
      </c>
      <c r="K116" s="260"/>
      <c r="L116" s="260" t="s">
        <v>1647</v>
      </c>
      <c r="M116" s="260"/>
      <c r="N116" s="287">
        <v>6831.43</v>
      </c>
      <c r="O116" s="260"/>
      <c r="P116" s="287">
        <v>6831.43</v>
      </c>
      <c r="Q116" s="260" t="s">
        <v>2979</v>
      </c>
      <c r="R116" s="260" t="s">
        <v>2980</v>
      </c>
    </row>
    <row r="117" spans="1:18" s="203" customFormat="1" ht="79.5" customHeight="1">
      <c r="A117" s="260">
        <v>59</v>
      </c>
      <c r="B117" s="260">
        <v>3</v>
      </c>
      <c r="C117" s="401" t="s">
        <v>2966</v>
      </c>
      <c r="D117" s="260">
        <v>9</v>
      </c>
      <c r="E117" s="260" t="s">
        <v>2987</v>
      </c>
      <c r="F117" s="260" t="s">
        <v>2988</v>
      </c>
      <c r="G117" s="260" t="s">
        <v>2989</v>
      </c>
      <c r="H117" s="260" t="s">
        <v>2990</v>
      </c>
      <c r="I117" s="383" t="s">
        <v>2991</v>
      </c>
      <c r="J117" s="260" t="s">
        <v>2992</v>
      </c>
      <c r="K117" s="260"/>
      <c r="L117" s="260" t="s">
        <v>952</v>
      </c>
      <c r="M117" s="260"/>
      <c r="N117" s="287">
        <v>24445.99</v>
      </c>
      <c r="O117" s="260"/>
      <c r="P117" s="287">
        <v>24445.99</v>
      </c>
      <c r="Q117" s="260" t="s">
        <v>2979</v>
      </c>
      <c r="R117" s="260" t="s">
        <v>2980</v>
      </c>
    </row>
    <row r="118" spans="1:18" s="203" customFormat="1" ht="102.75" customHeight="1">
      <c r="A118" s="260">
        <v>60</v>
      </c>
      <c r="B118" s="260">
        <v>3</v>
      </c>
      <c r="C118" s="260" t="s">
        <v>2966</v>
      </c>
      <c r="D118" s="260">
        <v>9</v>
      </c>
      <c r="E118" s="260" t="s">
        <v>2993</v>
      </c>
      <c r="F118" s="260" t="s">
        <v>2994</v>
      </c>
      <c r="G118" s="260" t="s">
        <v>2995</v>
      </c>
      <c r="H118" s="260" t="s">
        <v>2996</v>
      </c>
      <c r="I118" s="260" t="s">
        <v>2997</v>
      </c>
      <c r="J118" s="260" t="s">
        <v>2998</v>
      </c>
      <c r="K118" s="260"/>
      <c r="L118" s="260" t="s">
        <v>963</v>
      </c>
      <c r="M118" s="260"/>
      <c r="N118" s="287">
        <v>14516.05</v>
      </c>
      <c r="O118" s="260"/>
      <c r="P118" s="287">
        <v>14516.05</v>
      </c>
      <c r="Q118" s="260" t="s">
        <v>2999</v>
      </c>
      <c r="R118" s="260" t="s">
        <v>3000</v>
      </c>
    </row>
    <row r="119" spans="1:18" s="203" customFormat="1" ht="119.25" customHeight="1">
      <c r="A119" s="260">
        <v>61</v>
      </c>
      <c r="B119" s="260">
        <v>3</v>
      </c>
      <c r="C119" s="401" t="s">
        <v>2966</v>
      </c>
      <c r="D119" s="260">
        <v>9</v>
      </c>
      <c r="E119" s="260" t="s">
        <v>3001</v>
      </c>
      <c r="F119" s="260" t="s">
        <v>3002</v>
      </c>
      <c r="G119" s="260" t="s">
        <v>3003</v>
      </c>
      <c r="H119" s="260" t="s">
        <v>3004</v>
      </c>
      <c r="I119" s="260" t="s">
        <v>3005</v>
      </c>
      <c r="J119" s="260" t="s">
        <v>3006</v>
      </c>
      <c r="K119" s="260"/>
      <c r="L119" s="260" t="s">
        <v>952</v>
      </c>
      <c r="M119" s="260"/>
      <c r="N119" s="287">
        <v>14785.19</v>
      </c>
      <c r="O119" s="260"/>
      <c r="P119" s="287">
        <v>14785.19</v>
      </c>
      <c r="Q119" s="260" t="s">
        <v>3007</v>
      </c>
      <c r="R119" s="260" t="s">
        <v>3008</v>
      </c>
    </row>
    <row r="120" spans="1:18" s="203" customFormat="1" ht="131.25" customHeight="1">
      <c r="A120" s="260">
        <v>62</v>
      </c>
      <c r="B120" s="260">
        <v>6</v>
      </c>
      <c r="C120" s="260" t="s">
        <v>3009</v>
      </c>
      <c r="D120" s="260">
        <v>10</v>
      </c>
      <c r="E120" s="260" t="s">
        <v>3010</v>
      </c>
      <c r="F120" s="260" t="s">
        <v>3011</v>
      </c>
      <c r="G120" s="260" t="s">
        <v>3012</v>
      </c>
      <c r="H120" s="260" t="s">
        <v>3013</v>
      </c>
      <c r="I120" s="401" t="s">
        <v>3014</v>
      </c>
      <c r="J120" s="260" t="s">
        <v>3015</v>
      </c>
      <c r="K120" s="260"/>
      <c r="L120" s="260" t="s">
        <v>3016</v>
      </c>
      <c r="M120" s="260"/>
      <c r="N120" s="287">
        <v>29773.48</v>
      </c>
      <c r="O120" s="260"/>
      <c r="P120" s="287">
        <v>29773.48</v>
      </c>
      <c r="Q120" s="260" t="s">
        <v>3017</v>
      </c>
      <c r="R120" s="260" t="s">
        <v>3018</v>
      </c>
    </row>
    <row r="121" spans="1:18" s="203" customFormat="1" ht="252" customHeight="1">
      <c r="A121" s="123">
        <v>63</v>
      </c>
      <c r="B121" s="123">
        <v>6</v>
      </c>
      <c r="C121" s="123" t="s">
        <v>3019</v>
      </c>
      <c r="D121" s="123">
        <v>11</v>
      </c>
      <c r="E121" s="260" t="s">
        <v>3020</v>
      </c>
      <c r="F121" s="260" t="s">
        <v>3021</v>
      </c>
      <c r="G121" s="260" t="s">
        <v>3099</v>
      </c>
      <c r="H121" s="260" t="s">
        <v>3022</v>
      </c>
      <c r="I121" s="260" t="s">
        <v>3023</v>
      </c>
      <c r="J121" s="260" t="s">
        <v>3024</v>
      </c>
      <c r="K121" s="123"/>
      <c r="L121" s="123" t="s">
        <v>952</v>
      </c>
      <c r="M121" s="123"/>
      <c r="N121" s="402">
        <v>11039.94</v>
      </c>
      <c r="O121" s="123"/>
      <c r="P121" s="402">
        <v>11039.94</v>
      </c>
      <c r="Q121" s="260" t="s">
        <v>3025</v>
      </c>
      <c r="R121" s="260" t="s">
        <v>3026</v>
      </c>
    </row>
    <row r="122" spans="1:18" s="203" customFormat="1" ht="98.25" customHeight="1">
      <c r="A122" s="123">
        <v>64</v>
      </c>
      <c r="B122" s="123">
        <v>6</v>
      </c>
      <c r="C122" s="123" t="s">
        <v>3019</v>
      </c>
      <c r="D122" s="123">
        <v>11</v>
      </c>
      <c r="E122" s="260" t="s">
        <v>3027</v>
      </c>
      <c r="F122" s="260" t="s">
        <v>3028</v>
      </c>
      <c r="G122" s="260" t="s">
        <v>3029</v>
      </c>
      <c r="H122" s="260" t="s">
        <v>3030</v>
      </c>
      <c r="I122" s="260" t="s">
        <v>3031</v>
      </c>
      <c r="J122" s="260" t="s">
        <v>3032</v>
      </c>
      <c r="K122" s="123"/>
      <c r="L122" s="123" t="s">
        <v>952</v>
      </c>
      <c r="M122" s="123"/>
      <c r="N122" s="402">
        <v>7228</v>
      </c>
      <c r="O122" s="123"/>
      <c r="P122" s="402">
        <v>7228</v>
      </c>
      <c r="Q122" s="260" t="s">
        <v>3033</v>
      </c>
      <c r="R122" s="260" t="s">
        <v>2948</v>
      </c>
    </row>
    <row r="123" spans="1:18" s="203" customFormat="1" ht="162.75" customHeight="1">
      <c r="A123" s="123">
        <v>65</v>
      </c>
      <c r="B123" s="123">
        <v>6</v>
      </c>
      <c r="C123" s="123" t="s">
        <v>3019</v>
      </c>
      <c r="D123" s="123">
        <v>11</v>
      </c>
      <c r="E123" s="260" t="s">
        <v>3034</v>
      </c>
      <c r="F123" s="260" t="s">
        <v>3035</v>
      </c>
      <c r="G123" s="260" t="s">
        <v>3036</v>
      </c>
      <c r="H123" s="260" t="s">
        <v>3037</v>
      </c>
      <c r="I123" s="260" t="s">
        <v>3038</v>
      </c>
      <c r="J123" s="260" t="s">
        <v>3039</v>
      </c>
      <c r="K123" s="123"/>
      <c r="L123" s="123" t="s">
        <v>1647</v>
      </c>
      <c r="M123" s="123"/>
      <c r="N123" s="402">
        <v>23951.5</v>
      </c>
      <c r="O123" s="123"/>
      <c r="P123" s="402">
        <v>23951.5</v>
      </c>
      <c r="Q123" s="260" t="s">
        <v>3040</v>
      </c>
      <c r="R123" s="260" t="s">
        <v>3041</v>
      </c>
    </row>
    <row r="124" spans="1:18" s="203" customFormat="1" ht="179.25" customHeight="1">
      <c r="A124" s="260">
        <v>66</v>
      </c>
      <c r="B124" s="260">
        <v>6</v>
      </c>
      <c r="C124" s="260" t="s">
        <v>3042</v>
      </c>
      <c r="D124" s="260">
        <v>12</v>
      </c>
      <c r="E124" s="260" t="s">
        <v>3043</v>
      </c>
      <c r="F124" s="260" t="s">
        <v>3044</v>
      </c>
      <c r="G124" s="260" t="s">
        <v>3045</v>
      </c>
      <c r="H124" s="260" t="s">
        <v>3046</v>
      </c>
      <c r="I124" s="260" t="s">
        <v>3047</v>
      </c>
      <c r="J124" s="260" t="s">
        <v>3048</v>
      </c>
      <c r="K124" s="260"/>
      <c r="L124" s="260" t="s">
        <v>2972</v>
      </c>
      <c r="M124" s="260"/>
      <c r="N124" s="287">
        <v>39493.83</v>
      </c>
      <c r="O124" s="260"/>
      <c r="P124" s="287">
        <v>39493.83</v>
      </c>
      <c r="Q124" s="260" t="s">
        <v>3049</v>
      </c>
      <c r="R124" s="260" t="s">
        <v>3050</v>
      </c>
    </row>
    <row r="125" spans="1:18" s="203" customFormat="1" ht="96" customHeight="1">
      <c r="A125" s="260">
        <v>67</v>
      </c>
      <c r="B125" s="260">
        <v>1</v>
      </c>
      <c r="C125" s="401" t="s">
        <v>3042</v>
      </c>
      <c r="D125" s="260">
        <v>12</v>
      </c>
      <c r="E125" s="260" t="s">
        <v>3051</v>
      </c>
      <c r="F125" s="260" t="s">
        <v>3052</v>
      </c>
      <c r="G125" s="260" t="s">
        <v>3053</v>
      </c>
      <c r="H125" s="260" t="s">
        <v>3054</v>
      </c>
      <c r="I125" s="260" t="s">
        <v>3055</v>
      </c>
      <c r="J125" s="260" t="s">
        <v>3056</v>
      </c>
      <c r="K125" s="260"/>
      <c r="L125" s="260" t="s">
        <v>1647</v>
      </c>
      <c r="M125" s="260"/>
      <c r="N125" s="287">
        <v>10299.43</v>
      </c>
      <c r="O125" s="260"/>
      <c r="P125" s="287">
        <v>10299.43</v>
      </c>
      <c r="Q125" s="260" t="s">
        <v>2979</v>
      </c>
      <c r="R125" s="260" t="s">
        <v>2980</v>
      </c>
    </row>
    <row r="126" spans="1:18" s="203" customFormat="1" ht="135" customHeight="1">
      <c r="A126" s="260">
        <v>68</v>
      </c>
      <c r="B126" s="260">
        <v>3</v>
      </c>
      <c r="C126" s="260" t="s">
        <v>2966</v>
      </c>
      <c r="D126" s="260">
        <v>13</v>
      </c>
      <c r="E126" s="260" t="s">
        <v>3057</v>
      </c>
      <c r="F126" s="260" t="s">
        <v>3058</v>
      </c>
      <c r="G126" s="260" t="s">
        <v>3059</v>
      </c>
      <c r="H126" s="260" t="s">
        <v>3060</v>
      </c>
      <c r="I126" s="260" t="s">
        <v>3061</v>
      </c>
      <c r="J126" s="260" t="s">
        <v>3062</v>
      </c>
      <c r="K126" s="260"/>
      <c r="L126" s="260" t="s">
        <v>1262</v>
      </c>
      <c r="M126" s="260"/>
      <c r="N126" s="287">
        <v>20165.330000000002</v>
      </c>
      <c r="O126" s="260"/>
      <c r="P126" s="287">
        <v>20165.330000000002</v>
      </c>
      <c r="Q126" s="260" t="s">
        <v>3063</v>
      </c>
      <c r="R126" s="260" t="s">
        <v>3064</v>
      </c>
    </row>
    <row r="127" spans="1:18" s="203" customFormat="1" ht="67.5" customHeight="1">
      <c r="A127" s="123">
        <v>69</v>
      </c>
      <c r="B127" s="123">
        <v>6</v>
      </c>
      <c r="C127" s="123" t="s">
        <v>2949</v>
      </c>
      <c r="D127" s="123">
        <v>13</v>
      </c>
      <c r="E127" s="260" t="s">
        <v>3065</v>
      </c>
      <c r="F127" s="260" t="s">
        <v>3066</v>
      </c>
      <c r="G127" s="260" t="s">
        <v>3067</v>
      </c>
      <c r="H127" s="260" t="s">
        <v>3068</v>
      </c>
      <c r="I127" s="260" t="s">
        <v>3069</v>
      </c>
      <c r="J127" s="260" t="s">
        <v>3070</v>
      </c>
      <c r="K127" s="123"/>
      <c r="L127" s="123" t="s">
        <v>1647</v>
      </c>
      <c r="M127" s="123"/>
      <c r="N127" s="402">
        <v>5321.42</v>
      </c>
      <c r="O127" s="123"/>
      <c r="P127" s="402">
        <v>5321.42</v>
      </c>
      <c r="Q127" s="260" t="s">
        <v>3071</v>
      </c>
      <c r="R127" s="260" t="s">
        <v>3072</v>
      </c>
    </row>
    <row r="128" spans="1:18" s="203" customFormat="1" ht="161.25" customHeight="1">
      <c r="A128" s="123">
        <v>70</v>
      </c>
      <c r="B128" s="260">
        <v>6</v>
      </c>
      <c r="C128" s="260" t="s">
        <v>2949</v>
      </c>
      <c r="D128" s="260">
        <v>13</v>
      </c>
      <c r="E128" s="260" t="s">
        <v>3073</v>
      </c>
      <c r="F128" s="260" t="s">
        <v>3074</v>
      </c>
      <c r="G128" s="260" t="s">
        <v>2968</v>
      </c>
      <c r="H128" s="260" t="s">
        <v>3075</v>
      </c>
      <c r="I128" s="260" t="s">
        <v>3076</v>
      </c>
      <c r="J128" s="260" t="s">
        <v>3077</v>
      </c>
      <c r="K128" s="123"/>
      <c r="L128" s="123" t="s">
        <v>50</v>
      </c>
      <c r="M128" s="123"/>
      <c r="N128" s="402">
        <v>10000</v>
      </c>
      <c r="O128" s="123"/>
      <c r="P128" s="402">
        <v>10000</v>
      </c>
      <c r="Q128" s="260" t="s">
        <v>3078</v>
      </c>
      <c r="R128" s="260" t="s">
        <v>3079</v>
      </c>
    </row>
    <row r="129" spans="1:19" s="203" customFormat="1" ht="178.5" customHeight="1">
      <c r="A129" s="123">
        <v>71</v>
      </c>
      <c r="B129" s="260">
        <v>6</v>
      </c>
      <c r="C129" s="260" t="s">
        <v>3080</v>
      </c>
      <c r="D129" s="260">
        <v>13</v>
      </c>
      <c r="E129" s="260" t="s">
        <v>3081</v>
      </c>
      <c r="F129" s="260" t="s">
        <v>3082</v>
      </c>
      <c r="G129" s="260" t="s">
        <v>3083</v>
      </c>
      <c r="H129" s="260" t="s">
        <v>3084</v>
      </c>
      <c r="I129" s="260" t="s">
        <v>3085</v>
      </c>
      <c r="J129" s="260" t="s">
        <v>3086</v>
      </c>
      <c r="K129" s="123"/>
      <c r="L129" s="123" t="s">
        <v>1647</v>
      </c>
      <c r="M129" s="123"/>
      <c r="N129" s="402">
        <v>14993.42</v>
      </c>
      <c r="O129" s="123"/>
      <c r="P129" s="402">
        <v>14993.42</v>
      </c>
      <c r="Q129" s="260" t="s">
        <v>3087</v>
      </c>
      <c r="R129" s="260" t="s">
        <v>3088</v>
      </c>
    </row>
    <row r="130" spans="1:19" s="203" customFormat="1" ht="233.25" customHeight="1">
      <c r="A130" s="123">
        <v>72</v>
      </c>
      <c r="B130" s="123">
        <v>6</v>
      </c>
      <c r="C130" s="123" t="s">
        <v>3089</v>
      </c>
      <c r="D130" s="123">
        <v>13</v>
      </c>
      <c r="E130" s="260" t="s">
        <v>3090</v>
      </c>
      <c r="F130" s="260" t="s">
        <v>3091</v>
      </c>
      <c r="G130" s="260" t="s">
        <v>3092</v>
      </c>
      <c r="H130" s="260" t="s">
        <v>3093</v>
      </c>
      <c r="I130" s="260" t="s">
        <v>3094</v>
      </c>
      <c r="J130" s="260" t="s">
        <v>3095</v>
      </c>
      <c r="K130" s="123"/>
      <c r="L130" s="123" t="s">
        <v>3096</v>
      </c>
      <c r="M130" s="123"/>
      <c r="N130" s="402">
        <v>14319.53</v>
      </c>
      <c r="O130" s="123"/>
      <c r="P130" s="402">
        <v>14319.53</v>
      </c>
      <c r="Q130" s="260" t="s">
        <v>3097</v>
      </c>
      <c r="R130" s="260" t="s">
        <v>3098</v>
      </c>
    </row>
    <row r="133" spans="1:19" ht="18" customHeight="1">
      <c r="J133" s="712"/>
      <c r="K133" s="715" t="s">
        <v>938</v>
      </c>
      <c r="L133" s="716"/>
      <c r="M133" s="716"/>
      <c r="N133" s="717"/>
      <c r="O133" s="715" t="s">
        <v>939</v>
      </c>
      <c r="P133" s="716"/>
      <c r="Q133" s="716"/>
      <c r="R133" s="717"/>
      <c r="S133"/>
    </row>
    <row r="134" spans="1:19" ht="17.25" customHeight="1">
      <c r="J134" s="713"/>
      <c r="K134" s="715">
        <v>2016</v>
      </c>
      <c r="L134" s="717"/>
      <c r="M134" s="715">
        <v>2017</v>
      </c>
      <c r="N134" s="717"/>
      <c r="O134" s="715">
        <v>2016</v>
      </c>
      <c r="P134" s="717"/>
      <c r="Q134" s="715">
        <v>2017</v>
      </c>
      <c r="R134" s="717"/>
      <c r="S134"/>
    </row>
    <row r="135" spans="1:19" ht="20.25" customHeight="1">
      <c r="A135"/>
      <c r="J135" s="714"/>
      <c r="K135" s="147" t="s">
        <v>940</v>
      </c>
      <c r="L135" s="147" t="s">
        <v>941</v>
      </c>
      <c r="M135" s="147" t="s">
        <v>942</v>
      </c>
      <c r="N135" s="147" t="s">
        <v>941</v>
      </c>
      <c r="O135" s="147" t="s">
        <v>942</v>
      </c>
      <c r="P135" s="147" t="s">
        <v>941</v>
      </c>
      <c r="Q135" s="147" t="s">
        <v>940</v>
      </c>
      <c r="R135" s="147" t="s">
        <v>941</v>
      </c>
      <c r="S135"/>
    </row>
    <row r="136" spans="1:19" ht="18.75" customHeight="1">
      <c r="A136"/>
      <c r="J136" s="110" t="s">
        <v>945</v>
      </c>
      <c r="K136" s="108">
        <v>12</v>
      </c>
      <c r="L136" s="111">
        <v>550000</v>
      </c>
      <c r="M136" s="108">
        <v>11</v>
      </c>
      <c r="N136" s="111">
        <v>306000</v>
      </c>
      <c r="O136" s="108">
        <v>29</v>
      </c>
      <c r="P136" s="111">
        <v>610978.6</v>
      </c>
      <c r="Q136" s="108">
        <v>20</v>
      </c>
      <c r="R136" s="111">
        <v>402583.6</v>
      </c>
      <c r="S136"/>
    </row>
  </sheetData>
  <mergeCells count="421">
    <mergeCell ref="A98:A99"/>
    <mergeCell ref="B98:B99"/>
    <mergeCell ref="C98:C99"/>
    <mergeCell ref="D98:D99"/>
    <mergeCell ref="E98:E99"/>
    <mergeCell ref="F98:F99"/>
    <mergeCell ref="J133:J135"/>
    <mergeCell ref="K133:N133"/>
    <mergeCell ref="O133:R133"/>
    <mergeCell ref="K134:L134"/>
    <mergeCell ref="M134:N134"/>
    <mergeCell ref="O134:P134"/>
    <mergeCell ref="Q134:R134"/>
    <mergeCell ref="O98:O99"/>
    <mergeCell ref="P98:P99"/>
    <mergeCell ref="Q98:Q99"/>
    <mergeCell ref="R98:R99"/>
    <mergeCell ref="G98:G99"/>
    <mergeCell ref="J98:J99"/>
    <mergeCell ref="K98:K99"/>
    <mergeCell ref="L98:L99"/>
    <mergeCell ref="M98:M99"/>
    <mergeCell ref="N98:N99"/>
    <mergeCell ref="F94:F97"/>
    <mergeCell ref="O94:O97"/>
    <mergeCell ref="P94:P97"/>
    <mergeCell ref="Q94:Q97"/>
    <mergeCell ref="R94:R97"/>
    <mergeCell ref="G94:G97"/>
    <mergeCell ref="J94:J97"/>
    <mergeCell ref="K94:K97"/>
    <mergeCell ref="L94:L97"/>
    <mergeCell ref="M94:M97"/>
    <mergeCell ref="N94:N97"/>
    <mergeCell ref="A91:A93"/>
    <mergeCell ref="B91:B93"/>
    <mergeCell ref="C91:C93"/>
    <mergeCell ref="D91:D93"/>
    <mergeCell ref="E91:E93"/>
    <mergeCell ref="A94:A97"/>
    <mergeCell ref="B94:B97"/>
    <mergeCell ref="C94:C97"/>
    <mergeCell ref="D94:D97"/>
    <mergeCell ref="E94:E97"/>
    <mergeCell ref="N91:N93"/>
    <mergeCell ref="O91:O93"/>
    <mergeCell ref="P91:P93"/>
    <mergeCell ref="Q91:Q93"/>
    <mergeCell ref="R91:R93"/>
    <mergeCell ref="F91:F93"/>
    <mergeCell ref="G91:G93"/>
    <mergeCell ref="J91:J93"/>
    <mergeCell ref="K91:K93"/>
    <mergeCell ref="L91:L93"/>
    <mergeCell ref="M91:M93"/>
    <mergeCell ref="A83:A86"/>
    <mergeCell ref="B83:B86"/>
    <mergeCell ref="C83:C86"/>
    <mergeCell ref="D83:D86"/>
    <mergeCell ref="E83:E86"/>
    <mergeCell ref="A88:A90"/>
    <mergeCell ref="B88:B90"/>
    <mergeCell ref="C88:C90"/>
    <mergeCell ref="D88:D90"/>
    <mergeCell ref="E88:E90"/>
    <mergeCell ref="P88:P90"/>
    <mergeCell ref="N83:N86"/>
    <mergeCell ref="O83:O86"/>
    <mergeCell ref="P83:P86"/>
    <mergeCell ref="Q83:Q86"/>
    <mergeCell ref="R83:R86"/>
    <mergeCell ref="F83:F86"/>
    <mergeCell ref="G83:G86"/>
    <mergeCell ref="J83:J86"/>
    <mergeCell ref="K83:K86"/>
    <mergeCell ref="L83:L86"/>
    <mergeCell ref="M83:M86"/>
    <mergeCell ref="F88:F90"/>
    <mergeCell ref="O88:O90"/>
    <mergeCell ref="Q88:Q90"/>
    <mergeCell ref="R88:R90"/>
    <mergeCell ref="G88:G90"/>
    <mergeCell ref="J88:J90"/>
    <mergeCell ref="K88:K90"/>
    <mergeCell ref="L88:L90"/>
    <mergeCell ref="M88:M90"/>
    <mergeCell ref="N88:N90"/>
    <mergeCell ref="E79:E82"/>
    <mergeCell ref="F79:F82"/>
    <mergeCell ref="O79:O82"/>
    <mergeCell ref="Q79:Q82"/>
    <mergeCell ref="R79:R82"/>
    <mergeCell ref="G79:G82"/>
    <mergeCell ref="J79:J82"/>
    <mergeCell ref="K79:K82"/>
    <mergeCell ref="L79:L82"/>
    <mergeCell ref="M79:M82"/>
    <mergeCell ref="N79:N82"/>
    <mergeCell ref="A72:A73"/>
    <mergeCell ref="B72:B73"/>
    <mergeCell ref="C72:C73"/>
    <mergeCell ref="P79:P82"/>
    <mergeCell ref="N75:N78"/>
    <mergeCell ref="O75:O78"/>
    <mergeCell ref="P75:P78"/>
    <mergeCell ref="Q75:Q78"/>
    <mergeCell ref="R75:R78"/>
    <mergeCell ref="F75:F78"/>
    <mergeCell ref="G75:G78"/>
    <mergeCell ref="J75:J78"/>
    <mergeCell ref="K75:K78"/>
    <mergeCell ref="L75:L78"/>
    <mergeCell ref="M75:M78"/>
    <mergeCell ref="A75:A78"/>
    <mergeCell ref="B75:B78"/>
    <mergeCell ref="C75:C78"/>
    <mergeCell ref="D75:D78"/>
    <mergeCell ref="E75:E78"/>
    <mergeCell ref="A79:A82"/>
    <mergeCell ref="B79:B82"/>
    <mergeCell ref="C79:C82"/>
    <mergeCell ref="D79:D82"/>
    <mergeCell ref="D72:D73"/>
    <mergeCell ref="E72:E73"/>
    <mergeCell ref="F72:F73"/>
    <mergeCell ref="O72:O73"/>
    <mergeCell ref="P72:P73"/>
    <mergeCell ref="Q72:Q73"/>
    <mergeCell ref="R72:R73"/>
    <mergeCell ref="G72:G73"/>
    <mergeCell ref="J72:J73"/>
    <mergeCell ref="K72:K73"/>
    <mergeCell ref="L72:L73"/>
    <mergeCell ref="M72:M73"/>
    <mergeCell ref="N72:N73"/>
    <mergeCell ref="R60:R65"/>
    <mergeCell ref="A66:A71"/>
    <mergeCell ref="B66:B71"/>
    <mergeCell ref="C66:C71"/>
    <mergeCell ref="D66:D71"/>
    <mergeCell ref="E66:E71"/>
    <mergeCell ref="G60:G65"/>
    <mergeCell ref="J60:J65"/>
    <mergeCell ref="K60:K65"/>
    <mergeCell ref="L60:L65"/>
    <mergeCell ref="M60:M65"/>
    <mergeCell ref="N60:N65"/>
    <mergeCell ref="N66:N71"/>
    <mergeCell ref="O66:O71"/>
    <mergeCell ref="P66:P71"/>
    <mergeCell ref="Q66:Q71"/>
    <mergeCell ref="R66:R71"/>
    <mergeCell ref="F66:F71"/>
    <mergeCell ref="G66:G71"/>
    <mergeCell ref="J66:J71"/>
    <mergeCell ref="K66:K71"/>
    <mergeCell ref="L66:L71"/>
    <mergeCell ref="M66:M71"/>
    <mergeCell ref="A60:A65"/>
    <mergeCell ref="B60:B65"/>
    <mergeCell ref="C60:C65"/>
    <mergeCell ref="D60:D65"/>
    <mergeCell ref="E60:E65"/>
    <mergeCell ref="F60:F65"/>
    <mergeCell ref="O60:O65"/>
    <mergeCell ref="P60:P65"/>
    <mergeCell ref="Q60:Q65"/>
    <mergeCell ref="Q56:Q59"/>
    <mergeCell ref="R56:R59"/>
    <mergeCell ref="F56:F59"/>
    <mergeCell ref="G56:G59"/>
    <mergeCell ref="J56:J59"/>
    <mergeCell ref="K56:K59"/>
    <mergeCell ref="L56:L59"/>
    <mergeCell ref="M56:M59"/>
    <mergeCell ref="A56:A59"/>
    <mergeCell ref="B56:B59"/>
    <mergeCell ref="C56:C59"/>
    <mergeCell ref="D56:D59"/>
    <mergeCell ref="E56:E59"/>
    <mergeCell ref="A52:A55"/>
    <mergeCell ref="B52:B55"/>
    <mergeCell ref="C52:C55"/>
    <mergeCell ref="D52:D55"/>
    <mergeCell ref="E52:E55"/>
    <mergeCell ref="F52:F55"/>
    <mergeCell ref="N56:N59"/>
    <mergeCell ref="O56:O59"/>
    <mergeCell ref="P56:P59"/>
    <mergeCell ref="O52:O55"/>
    <mergeCell ref="P52:P55"/>
    <mergeCell ref="Q52:Q55"/>
    <mergeCell ref="R52:R55"/>
    <mergeCell ref="G52:G55"/>
    <mergeCell ref="J52:J55"/>
    <mergeCell ref="K52:K55"/>
    <mergeCell ref="L52:L55"/>
    <mergeCell ref="M52:M55"/>
    <mergeCell ref="N52:N55"/>
    <mergeCell ref="F50:F51"/>
    <mergeCell ref="G50:G51"/>
    <mergeCell ref="J50:J51"/>
    <mergeCell ref="K50:K51"/>
    <mergeCell ref="L50:L51"/>
    <mergeCell ref="M50:M51"/>
    <mergeCell ref="A50:A51"/>
    <mergeCell ref="B50:B51"/>
    <mergeCell ref="C50:C51"/>
    <mergeCell ref="D50:D51"/>
    <mergeCell ref="E50:E51"/>
    <mergeCell ref="R48:R49"/>
    <mergeCell ref="G48:G49"/>
    <mergeCell ref="J48:J49"/>
    <mergeCell ref="K48:K49"/>
    <mergeCell ref="L48:L49"/>
    <mergeCell ref="M48:M49"/>
    <mergeCell ref="N48:N49"/>
    <mergeCell ref="N50:N51"/>
    <mergeCell ref="O50:O51"/>
    <mergeCell ref="P50:P51"/>
    <mergeCell ref="Q50:Q51"/>
    <mergeCell ref="R50:R51"/>
    <mergeCell ref="P48:P49"/>
    <mergeCell ref="A48:A49"/>
    <mergeCell ref="B48:B49"/>
    <mergeCell ref="C48:C49"/>
    <mergeCell ref="D48:D49"/>
    <mergeCell ref="E48:E49"/>
    <mergeCell ref="F48:F49"/>
    <mergeCell ref="O48:O49"/>
    <mergeCell ref="Q48:Q49"/>
    <mergeCell ref="A42:A44"/>
    <mergeCell ref="B42:B44"/>
    <mergeCell ref="C42:C44"/>
    <mergeCell ref="D42:D44"/>
    <mergeCell ref="E42:E44"/>
    <mergeCell ref="F42:F44"/>
    <mergeCell ref="G42:G44"/>
    <mergeCell ref="J42:J44"/>
    <mergeCell ref="K42:K44"/>
    <mergeCell ref="F39:F40"/>
    <mergeCell ref="G39:G40"/>
    <mergeCell ref="J39:J40"/>
    <mergeCell ref="K39:K40"/>
    <mergeCell ref="L39:L40"/>
    <mergeCell ref="M39:M40"/>
    <mergeCell ref="A39:A40"/>
    <mergeCell ref="B39:B40"/>
    <mergeCell ref="C39:C40"/>
    <mergeCell ref="D39:D40"/>
    <mergeCell ref="E39:E40"/>
    <mergeCell ref="R36:R38"/>
    <mergeCell ref="G36:G38"/>
    <mergeCell ref="J36:J38"/>
    <mergeCell ref="K36:K38"/>
    <mergeCell ref="L36:L38"/>
    <mergeCell ref="M36:M38"/>
    <mergeCell ref="N36:N38"/>
    <mergeCell ref="L42:L44"/>
    <mergeCell ref="M42:M44"/>
    <mergeCell ref="N42:N44"/>
    <mergeCell ref="N39:N40"/>
    <mergeCell ref="O39:O40"/>
    <mergeCell ref="P39:P40"/>
    <mergeCell ref="Q39:Q40"/>
    <mergeCell ref="R39:R40"/>
    <mergeCell ref="O42:O44"/>
    <mergeCell ref="P42:P44"/>
    <mergeCell ref="Q42:Q44"/>
    <mergeCell ref="R42:R44"/>
    <mergeCell ref="P36:P38"/>
    <mergeCell ref="A36:A38"/>
    <mergeCell ref="B36:B38"/>
    <mergeCell ref="C36:C38"/>
    <mergeCell ref="D36:D38"/>
    <mergeCell ref="E36:E38"/>
    <mergeCell ref="F36:F38"/>
    <mergeCell ref="O36:O38"/>
    <mergeCell ref="Q36:Q38"/>
    <mergeCell ref="F31:F33"/>
    <mergeCell ref="G31:G33"/>
    <mergeCell ref="J31:J33"/>
    <mergeCell ref="K31:K33"/>
    <mergeCell ref="L31:L33"/>
    <mergeCell ref="M31:M33"/>
    <mergeCell ref="A31:A33"/>
    <mergeCell ref="B31:B33"/>
    <mergeCell ref="C31:C33"/>
    <mergeCell ref="D31:D33"/>
    <mergeCell ref="E31:E33"/>
    <mergeCell ref="Q29:Q30"/>
    <mergeCell ref="R29:R30"/>
    <mergeCell ref="G29:G30"/>
    <mergeCell ref="J29:J30"/>
    <mergeCell ref="K29:K30"/>
    <mergeCell ref="L29:L30"/>
    <mergeCell ref="M29:M30"/>
    <mergeCell ref="N29:N30"/>
    <mergeCell ref="N31:N33"/>
    <mergeCell ref="O31:O33"/>
    <mergeCell ref="P31:P33"/>
    <mergeCell ref="Q31:Q33"/>
    <mergeCell ref="R31:R33"/>
    <mergeCell ref="A27:A28"/>
    <mergeCell ref="A29:A30"/>
    <mergeCell ref="B29:B30"/>
    <mergeCell ref="C29:C30"/>
    <mergeCell ref="D29:D30"/>
    <mergeCell ref="E29:E30"/>
    <mergeCell ref="F29:F30"/>
    <mergeCell ref="O29:O30"/>
    <mergeCell ref="P29:P30"/>
    <mergeCell ref="B27:B28"/>
    <mergeCell ref="C27:C28"/>
    <mergeCell ref="D27:D28"/>
    <mergeCell ref="E27:E28"/>
    <mergeCell ref="F27:F28"/>
    <mergeCell ref="G27:G28"/>
    <mergeCell ref="P27:P28"/>
    <mergeCell ref="Q27:Q28"/>
    <mergeCell ref="R27:R28"/>
    <mergeCell ref="J27:J28"/>
    <mergeCell ref="K27:K28"/>
    <mergeCell ref="L27:L28"/>
    <mergeCell ref="M27:M28"/>
    <mergeCell ref="N27:N28"/>
    <mergeCell ref="O27:O28"/>
    <mergeCell ref="G23:G26"/>
    <mergeCell ref="J23:J26"/>
    <mergeCell ref="Q23:Q26"/>
    <mergeCell ref="R23:R26"/>
    <mergeCell ref="K23:K26"/>
    <mergeCell ref="L23:L26"/>
    <mergeCell ref="M23:M26"/>
    <mergeCell ref="N23:N26"/>
    <mergeCell ref="O23:O26"/>
    <mergeCell ref="P23:P26"/>
    <mergeCell ref="A17:A18"/>
    <mergeCell ref="B17:B18"/>
    <mergeCell ref="C17:C18"/>
    <mergeCell ref="D17:D18"/>
    <mergeCell ref="E17:E18"/>
    <mergeCell ref="F17:F18"/>
    <mergeCell ref="B23:B26"/>
    <mergeCell ref="C23:C26"/>
    <mergeCell ref="D23:D26"/>
    <mergeCell ref="E23:E26"/>
    <mergeCell ref="F23:F26"/>
    <mergeCell ref="A23:A26"/>
    <mergeCell ref="R15:R16"/>
    <mergeCell ref="G15:G16"/>
    <mergeCell ref="J15:J16"/>
    <mergeCell ref="K15:K16"/>
    <mergeCell ref="L15:L16"/>
    <mergeCell ref="M15:M16"/>
    <mergeCell ref="N15:N16"/>
    <mergeCell ref="O17:O18"/>
    <mergeCell ref="P17:P18"/>
    <mergeCell ref="Q17:Q18"/>
    <mergeCell ref="R17:R18"/>
    <mergeCell ref="G17:G18"/>
    <mergeCell ref="J17:J18"/>
    <mergeCell ref="K17:K18"/>
    <mergeCell ref="L17:L18"/>
    <mergeCell ref="M17:M18"/>
    <mergeCell ref="N17:N18"/>
    <mergeCell ref="A15:A16"/>
    <mergeCell ref="B15:B16"/>
    <mergeCell ref="C15:C16"/>
    <mergeCell ref="D15:D16"/>
    <mergeCell ref="E15:E16"/>
    <mergeCell ref="F15:F16"/>
    <mergeCell ref="O15:O16"/>
    <mergeCell ref="P15:P16"/>
    <mergeCell ref="Q15:Q16"/>
    <mergeCell ref="F13:F14"/>
    <mergeCell ref="G13:G14"/>
    <mergeCell ref="J13:J14"/>
    <mergeCell ref="K13:K14"/>
    <mergeCell ref="L13:L14"/>
    <mergeCell ref="M13:M14"/>
    <mergeCell ref="A13:A14"/>
    <mergeCell ref="B13:B14"/>
    <mergeCell ref="C13:C14"/>
    <mergeCell ref="D13:D14"/>
    <mergeCell ref="E13:E14"/>
    <mergeCell ref="R11:R12"/>
    <mergeCell ref="G11:G12"/>
    <mergeCell ref="J11:J12"/>
    <mergeCell ref="K11:K12"/>
    <mergeCell ref="L11:L12"/>
    <mergeCell ref="M11:M12"/>
    <mergeCell ref="N11:N12"/>
    <mergeCell ref="N13:N14"/>
    <mergeCell ref="O13:O14"/>
    <mergeCell ref="P13:P14"/>
    <mergeCell ref="Q13:Q14"/>
    <mergeCell ref="R13:R14"/>
    <mergeCell ref="A11:A12"/>
    <mergeCell ref="B11:B12"/>
    <mergeCell ref="C11:C12"/>
    <mergeCell ref="D11:D12"/>
    <mergeCell ref="E11:E12"/>
    <mergeCell ref="F11:F12"/>
    <mergeCell ref="O11:O12"/>
    <mergeCell ref="P11:P12"/>
    <mergeCell ref="Q11:Q12"/>
    <mergeCell ref="Q4:Q5"/>
    <mergeCell ref="R4:R5"/>
    <mergeCell ref="G4:G5"/>
    <mergeCell ref="H4:I4"/>
    <mergeCell ref="J4:J5"/>
    <mergeCell ref="K4:L4"/>
    <mergeCell ref="M4:N4"/>
    <mergeCell ref="O4:P4"/>
    <mergeCell ref="A4:A5"/>
    <mergeCell ref="B4:B5"/>
    <mergeCell ref="C4:C5"/>
    <mergeCell ref="D4:D5"/>
    <mergeCell ref="E4:E5"/>
    <mergeCell ref="F4:F5"/>
  </mergeCells>
  <pageMargins left="0.25" right="0.25" top="0.75" bottom="0.75" header="0.3" footer="0.3"/>
  <pageSetup paperSize="8"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175"/>
  <sheetViews>
    <sheetView topLeftCell="G163" zoomScale="80" zoomScaleNormal="80" workbookViewId="0">
      <selection activeCell="K175" sqref="K175:R175"/>
    </sheetView>
  </sheetViews>
  <sheetFormatPr defaultRowHeight="19.5" customHeight="1"/>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customWidth="1"/>
    <col min="15" max="15" width="15" customWidth="1"/>
    <col min="16" max="16" width="15.140625" customWidth="1"/>
    <col min="17" max="17" width="22.85546875" customWidth="1"/>
    <col min="18" max="18" width="14.71093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ht="29.25" customHeight="1">
      <c r="A2" s="133" t="s">
        <v>5803</v>
      </c>
      <c r="B2" s="2"/>
      <c r="C2" s="2"/>
      <c r="D2" s="2"/>
      <c r="E2" s="2"/>
      <c r="F2" s="2"/>
      <c r="G2" s="2"/>
      <c r="H2" s="2"/>
      <c r="I2" s="2"/>
      <c r="J2" s="2"/>
      <c r="K2" s="2"/>
      <c r="L2" s="2"/>
      <c r="Q2" s="2"/>
    </row>
    <row r="3" spans="1:18" ht="11.25" customHeight="1">
      <c r="A3" s="212"/>
      <c r="B3" s="2"/>
      <c r="C3" s="2"/>
      <c r="D3" s="2"/>
      <c r="E3" s="2"/>
      <c r="F3" s="2"/>
      <c r="G3" s="2"/>
      <c r="H3" s="2"/>
      <c r="I3" s="2"/>
      <c r="J3" s="2"/>
      <c r="K3" s="2"/>
      <c r="L3" s="2"/>
      <c r="Q3" s="2"/>
    </row>
    <row r="4" spans="1:18" s="3" customFormat="1" ht="53.25"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27.75" customHeight="1">
      <c r="A5" s="488"/>
      <c r="B5" s="490"/>
      <c r="C5" s="490"/>
      <c r="D5" s="490"/>
      <c r="E5" s="488"/>
      <c r="F5" s="488"/>
      <c r="G5" s="488"/>
      <c r="H5" s="131" t="s">
        <v>14</v>
      </c>
      <c r="I5" s="131" t="s">
        <v>15</v>
      </c>
      <c r="J5" s="488"/>
      <c r="K5" s="132">
        <v>2016</v>
      </c>
      <c r="L5" s="132">
        <v>2017</v>
      </c>
      <c r="M5" s="132">
        <v>2016</v>
      </c>
      <c r="N5" s="132">
        <v>2017</v>
      </c>
      <c r="O5" s="132">
        <v>2016</v>
      </c>
      <c r="P5" s="132">
        <v>2017</v>
      </c>
      <c r="Q5" s="488"/>
      <c r="R5" s="490"/>
    </row>
    <row r="6" spans="1:18" s="3" customFormat="1" ht="19.5" customHeight="1">
      <c r="A6" s="130" t="s">
        <v>16</v>
      </c>
      <c r="B6" s="131" t="s">
        <v>17</v>
      </c>
      <c r="C6" s="131" t="s">
        <v>18</v>
      </c>
      <c r="D6" s="131" t="s">
        <v>19</v>
      </c>
      <c r="E6" s="130" t="s">
        <v>20</v>
      </c>
      <c r="F6" s="130" t="s">
        <v>21</v>
      </c>
      <c r="G6" s="130" t="s">
        <v>22</v>
      </c>
      <c r="H6" s="131" t="s">
        <v>23</v>
      </c>
      <c r="I6" s="131" t="s">
        <v>24</v>
      </c>
      <c r="J6" s="130" t="s">
        <v>25</v>
      </c>
      <c r="K6" s="132" t="s">
        <v>26</v>
      </c>
      <c r="L6" s="132" t="s">
        <v>27</v>
      </c>
      <c r="M6" s="132" t="s">
        <v>28</v>
      </c>
      <c r="N6" s="132" t="s">
        <v>29</v>
      </c>
      <c r="O6" s="132" t="s">
        <v>30</v>
      </c>
      <c r="P6" s="132" t="s">
        <v>31</v>
      </c>
      <c r="Q6" s="130" t="s">
        <v>32</v>
      </c>
      <c r="R6" s="131" t="s">
        <v>33</v>
      </c>
    </row>
    <row r="7" spans="1:18" s="158" customFormat="1" ht="19.5" customHeight="1">
      <c r="A7" s="494">
        <v>1</v>
      </c>
      <c r="B7" s="494" t="s">
        <v>1262</v>
      </c>
      <c r="C7" s="494">
        <v>3</v>
      </c>
      <c r="D7" s="494">
        <v>10</v>
      </c>
      <c r="E7" s="719" t="s">
        <v>2420</v>
      </c>
      <c r="F7" s="719" t="s">
        <v>2421</v>
      </c>
      <c r="G7" s="719" t="s">
        <v>2422</v>
      </c>
      <c r="H7" s="482" t="s">
        <v>1791</v>
      </c>
      <c r="I7" s="482">
        <v>1</v>
      </c>
      <c r="J7" s="719" t="s">
        <v>2423</v>
      </c>
      <c r="K7" s="719" t="s">
        <v>47</v>
      </c>
      <c r="L7" s="719" t="s">
        <v>944</v>
      </c>
      <c r="M7" s="558">
        <v>67967.960000000006</v>
      </c>
      <c r="N7" s="558"/>
      <c r="O7" s="558">
        <v>67967.960000000006</v>
      </c>
      <c r="P7" s="558"/>
      <c r="Q7" s="719" t="s">
        <v>2424</v>
      </c>
      <c r="R7" s="719" t="s">
        <v>2425</v>
      </c>
    </row>
    <row r="8" spans="1:18" s="158" customFormat="1" ht="19.5" customHeight="1">
      <c r="A8" s="556"/>
      <c r="B8" s="494"/>
      <c r="C8" s="494"/>
      <c r="D8" s="494"/>
      <c r="E8" s="719"/>
      <c r="F8" s="719"/>
      <c r="G8" s="719"/>
      <c r="H8" s="482"/>
      <c r="I8" s="482">
        <v>1</v>
      </c>
      <c r="J8" s="719"/>
      <c r="K8" s="719"/>
      <c r="L8" s="719"/>
      <c r="M8" s="558"/>
      <c r="N8" s="558"/>
      <c r="O8" s="558"/>
      <c r="P8" s="558"/>
      <c r="Q8" s="719"/>
      <c r="R8" s="719"/>
    </row>
    <row r="9" spans="1:18" s="158" customFormat="1" ht="45" customHeight="1">
      <c r="A9" s="556"/>
      <c r="B9" s="494"/>
      <c r="C9" s="494"/>
      <c r="D9" s="494"/>
      <c r="E9" s="719"/>
      <c r="F9" s="719"/>
      <c r="G9" s="719"/>
      <c r="H9" s="204" t="s">
        <v>1793</v>
      </c>
      <c r="I9" s="190">
        <v>8</v>
      </c>
      <c r="J9" s="719"/>
      <c r="K9" s="719"/>
      <c r="L9" s="719"/>
      <c r="M9" s="558"/>
      <c r="N9" s="558"/>
      <c r="O9" s="558"/>
      <c r="P9" s="558"/>
      <c r="Q9" s="719"/>
      <c r="R9" s="719"/>
    </row>
    <row r="10" spans="1:18" s="158" customFormat="1" ht="19.5" customHeight="1">
      <c r="A10" s="494">
        <v>2</v>
      </c>
      <c r="B10" s="494" t="s">
        <v>1262</v>
      </c>
      <c r="C10" s="494">
        <v>1</v>
      </c>
      <c r="D10" s="494">
        <v>13</v>
      </c>
      <c r="E10" s="719" t="s">
        <v>2426</v>
      </c>
      <c r="F10" s="719" t="s">
        <v>2427</v>
      </c>
      <c r="G10" s="719" t="s">
        <v>2428</v>
      </c>
      <c r="H10" s="482" t="s">
        <v>1791</v>
      </c>
      <c r="I10" s="603">
        <v>1</v>
      </c>
      <c r="J10" s="719" t="s">
        <v>2423</v>
      </c>
      <c r="K10" s="719" t="s">
        <v>50</v>
      </c>
      <c r="L10" s="719" t="s">
        <v>944</v>
      </c>
      <c r="M10" s="558">
        <v>10114.299999999999</v>
      </c>
      <c r="N10" s="558"/>
      <c r="O10" s="558">
        <v>10114.299999999999</v>
      </c>
      <c r="P10" s="558"/>
      <c r="Q10" s="719" t="s">
        <v>2424</v>
      </c>
      <c r="R10" s="719" t="s">
        <v>2425</v>
      </c>
    </row>
    <row r="11" spans="1:18" s="158" customFormat="1" ht="19.5" customHeight="1">
      <c r="A11" s="494"/>
      <c r="B11" s="494"/>
      <c r="C11" s="494"/>
      <c r="D11" s="494"/>
      <c r="E11" s="719"/>
      <c r="F11" s="719"/>
      <c r="G11" s="719"/>
      <c r="H11" s="482"/>
      <c r="I11" s="482"/>
      <c r="J11" s="719"/>
      <c r="K11" s="719"/>
      <c r="L11" s="719"/>
      <c r="M11" s="558"/>
      <c r="N11" s="558"/>
      <c r="O11" s="558"/>
      <c r="P11" s="558"/>
      <c r="Q11" s="719"/>
      <c r="R11" s="719"/>
    </row>
    <row r="12" spans="1:18" s="158" customFormat="1" ht="48" customHeight="1">
      <c r="A12" s="494"/>
      <c r="B12" s="494"/>
      <c r="C12" s="494"/>
      <c r="D12" s="494"/>
      <c r="E12" s="719"/>
      <c r="F12" s="719"/>
      <c r="G12" s="719"/>
      <c r="H12" s="204" t="s">
        <v>1793</v>
      </c>
      <c r="I12" s="190">
        <v>2</v>
      </c>
      <c r="J12" s="719"/>
      <c r="K12" s="719"/>
      <c r="L12" s="719"/>
      <c r="M12" s="558"/>
      <c r="N12" s="558"/>
      <c r="O12" s="558"/>
      <c r="P12" s="558"/>
      <c r="Q12" s="719"/>
      <c r="R12" s="719"/>
    </row>
    <row r="13" spans="1:18" s="158" customFormat="1" ht="19.5" customHeight="1">
      <c r="A13" s="494">
        <v>3</v>
      </c>
      <c r="B13" s="494" t="s">
        <v>1250</v>
      </c>
      <c r="C13" s="494">
        <v>3</v>
      </c>
      <c r="D13" s="494">
        <v>13</v>
      </c>
      <c r="E13" s="719" t="s">
        <v>2429</v>
      </c>
      <c r="F13" s="719" t="s">
        <v>2430</v>
      </c>
      <c r="G13" s="719" t="s">
        <v>2428</v>
      </c>
      <c r="H13" s="482" t="s">
        <v>1791</v>
      </c>
      <c r="I13" s="603">
        <v>1</v>
      </c>
      <c r="J13" s="719" t="s">
        <v>2423</v>
      </c>
      <c r="K13" s="719" t="s">
        <v>50</v>
      </c>
      <c r="L13" s="719" t="s">
        <v>944</v>
      </c>
      <c r="M13" s="558">
        <v>23140</v>
      </c>
      <c r="N13" s="558"/>
      <c r="O13" s="558">
        <v>23140</v>
      </c>
      <c r="P13" s="558"/>
      <c r="Q13" s="719" t="s">
        <v>2424</v>
      </c>
      <c r="R13" s="719" t="s">
        <v>2425</v>
      </c>
    </row>
    <row r="14" spans="1:18" s="158" customFormat="1" ht="19.5" customHeight="1">
      <c r="A14" s="494"/>
      <c r="B14" s="494"/>
      <c r="C14" s="494"/>
      <c r="D14" s="494"/>
      <c r="E14" s="719"/>
      <c r="F14" s="719"/>
      <c r="G14" s="719"/>
      <c r="H14" s="482"/>
      <c r="I14" s="482"/>
      <c r="J14" s="719"/>
      <c r="K14" s="719"/>
      <c r="L14" s="719"/>
      <c r="M14" s="558"/>
      <c r="N14" s="558"/>
      <c r="O14" s="558"/>
      <c r="P14" s="558"/>
      <c r="Q14" s="719"/>
      <c r="R14" s="719"/>
    </row>
    <row r="15" spans="1:18" s="158" customFormat="1" ht="46.5" customHeight="1">
      <c r="A15" s="494"/>
      <c r="B15" s="494"/>
      <c r="C15" s="494"/>
      <c r="D15" s="494"/>
      <c r="E15" s="719"/>
      <c r="F15" s="719"/>
      <c r="G15" s="719"/>
      <c r="H15" s="204" t="s">
        <v>1793</v>
      </c>
      <c r="I15" s="190">
        <v>15</v>
      </c>
      <c r="J15" s="719"/>
      <c r="K15" s="719"/>
      <c r="L15" s="719"/>
      <c r="M15" s="558"/>
      <c r="N15" s="558"/>
      <c r="O15" s="558"/>
      <c r="P15" s="558"/>
      <c r="Q15" s="719"/>
      <c r="R15" s="719"/>
    </row>
    <row r="16" spans="1:18" s="158" customFormat="1" ht="19.5" customHeight="1">
      <c r="A16" s="494">
        <v>4</v>
      </c>
      <c r="B16" s="494" t="s">
        <v>1262</v>
      </c>
      <c r="C16" s="494">
        <v>3</v>
      </c>
      <c r="D16" s="494">
        <v>13</v>
      </c>
      <c r="E16" s="719" t="s">
        <v>2431</v>
      </c>
      <c r="F16" s="719" t="s">
        <v>2430</v>
      </c>
      <c r="G16" s="719" t="s">
        <v>2428</v>
      </c>
      <c r="H16" s="482" t="s">
        <v>1791</v>
      </c>
      <c r="I16" s="603">
        <v>1</v>
      </c>
      <c r="J16" s="719" t="s">
        <v>2423</v>
      </c>
      <c r="K16" s="719" t="s">
        <v>1262</v>
      </c>
      <c r="L16" s="719" t="s">
        <v>944</v>
      </c>
      <c r="M16" s="558">
        <v>8887.2900000000009</v>
      </c>
      <c r="N16" s="558"/>
      <c r="O16" s="558">
        <v>8887.2900000000009</v>
      </c>
      <c r="P16" s="558"/>
      <c r="Q16" s="719" t="s">
        <v>2424</v>
      </c>
      <c r="R16" s="719" t="s">
        <v>2425</v>
      </c>
    </row>
    <row r="17" spans="1:18" s="158" customFormat="1" ht="19.5" customHeight="1">
      <c r="A17" s="494"/>
      <c r="B17" s="494"/>
      <c r="C17" s="494"/>
      <c r="D17" s="494"/>
      <c r="E17" s="719"/>
      <c r="F17" s="719"/>
      <c r="G17" s="719"/>
      <c r="H17" s="482"/>
      <c r="I17" s="482"/>
      <c r="J17" s="719"/>
      <c r="K17" s="719"/>
      <c r="L17" s="719"/>
      <c r="M17" s="558"/>
      <c r="N17" s="558"/>
      <c r="O17" s="558"/>
      <c r="P17" s="558"/>
      <c r="Q17" s="719"/>
      <c r="R17" s="719"/>
    </row>
    <row r="18" spans="1:18" s="158" customFormat="1" ht="39.75" customHeight="1">
      <c r="A18" s="494"/>
      <c r="B18" s="494"/>
      <c r="C18" s="494"/>
      <c r="D18" s="494"/>
      <c r="E18" s="719"/>
      <c r="F18" s="719"/>
      <c r="G18" s="719"/>
      <c r="H18" s="204" t="s">
        <v>1793</v>
      </c>
      <c r="I18" s="190">
        <v>10</v>
      </c>
      <c r="J18" s="719"/>
      <c r="K18" s="719"/>
      <c r="L18" s="719"/>
      <c r="M18" s="558"/>
      <c r="N18" s="558"/>
      <c r="O18" s="558"/>
      <c r="P18" s="558"/>
      <c r="Q18" s="719"/>
      <c r="R18" s="719"/>
    </row>
    <row r="19" spans="1:18" s="158" customFormat="1" ht="19.5" customHeight="1">
      <c r="A19" s="494">
        <v>5</v>
      </c>
      <c r="B19" s="494" t="s">
        <v>1262</v>
      </c>
      <c r="C19" s="494">
        <v>2</v>
      </c>
      <c r="D19" s="494">
        <v>10</v>
      </c>
      <c r="E19" s="719" t="s">
        <v>2432</v>
      </c>
      <c r="F19" s="719" t="s">
        <v>2427</v>
      </c>
      <c r="G19" s="719" t="s">
        <v>2433</v>
      </c>
      <c r="H19" s="482" t="s">
        <v>1791</v>
      </c>
      <c r="I19" s="603">
        <v>1</v>
      </c>
      <c r="J19" s="719" t="s">
        <v>2423</v>
      </c>
      <c r="K19" s="719" t="s">
        <v>1262</v>
      </c>
      <c r="L19" s="719" t="s">
        <v>944</v>
      </c>
      <c r="M19" s="558">
        <v>8339.4</v>
      </c>
      <c r="N19" s="558"/>
      <c r="O19" s="558">
        <v>8339.4</v>
      </c>
      <c r="P19" s="558"/>
      <c r="Q19" s="719" t="s">
        <v>2424</v>
      </c>
      <c r="R19" s="719" t="s">
        <v>2425</v>
      </c>
    </row>
    <row r="20" spans="1:18" s="158" customFormat="1" ht="19.5" customHeight="1">
      <c r="A20" s="494"/>
      <c r="B20" s="494"/>
      <c r="C20" s="494"/>
      <c r="D20" s="494"/>
      <c r="E20" s="719"/>
      <c r="F20" s="719"/>
      <c r="G20" s="719"/>
      <c r="H20" s="482"/>
      <c r="I20" s="482"/>
      <c r="J20" s="719"/>
      <c r="K20" s="719"/>
      <c r="L20" s="719"/>
      <c r="M20" s="558"/>
      <c r="N20" s="558"/>
      <c r="O20" s="558"/>
      <c r="P20" s="558"/>
      <c r="Q20" s="719"/>
      <c r="R20" s="719"/>
    </row>
    <row r="21" spans="1:18" s="158" customFormat="1" ht="40.5" customHeight="1">
      <c r="A21" s="494"/>
      <c r="B21" s="494"/>
      <c r="C21" s="494"/>
      <c r="D21" s="494"/>
      <c r="E21" s="719"/>
      <c r="F21" s="719"/>
      <c r="G21" s="719"/>
      <c r="H21" s="204" t="s">
        <v>1793</v>
      </c>
      <c r="I21" s="190">
        <v>7</v>
      </c>
      <c r="J21" s="719"/>
      <c r="K21" s="719"/>
      <c r="L21" s="719"/>
      <c r="M21" s="558"/>
      <c r="N21" s="558"/>
      <c r="O21" s="558"/>
      <c r="P21" s="558"/>
      <c r="Q21" s="719"/>
      <c r="R21" s="719"/>
    </row>
    <row r="22" spans="1:18" s="158" customFormat="1" ht="19.5" customHeight="1">
      <c r="A22" s="494">
        <v>6</v>
      </c>
      <c r="B22" s="494" t="s">
        <v>1250</v>
      </c>
      <c r="C22" s="494">
        <v>3</v>
      </c>
      <c r="D22" s="494">
        <v>13</v>
      </c>
      <c r="E22" s="719" t="s">
        <v>2434</v>
      </c>
      <c r="F22" s="719" t="s">
        <v>2435</v>
      </c>
      <c r="G22" s="719" t="s">
        <v>2171</v>
      </c>
      <c r="H22" s="482" t="s">
        <v>1791</v>
      </c>
      <c r="I22" s="603">
        <v>1</v>
      </c>
      <c r="J22" s="719" t="s">
        <v>2436</v>
      </c>
      <c r="K22" s="719" t="s">
        <v>1262</v>
      </c>
      <c r="L22" s="719" t="s">
        <v>944</v>
      </c>
      <c r="M22" s="558">
        <v>10725.68</v>
      </c>
      <c r="N22" s="558"/>
      <c r="O22" s="558">
        <v>10725.68</v>
      </c>
      <c r="P22" s="558"/>
      <c r="Q22" s="719" t="s">
        <v>2424</v>
      </c>
      <c r="R22" s="719" t="s">
        <v>2425</v>
      </c>
    </row>
    <row r="23" spans="1:18" s="158" customFormat="1" ht="19.5" customHeight="1">
      <c r="A23" s="494"/>
      <c r="B23" s="494"/>
      <c r="C23" s="494"/>
      <c r="D23" s="494"/>
      <c r="E23" s="719"/>
      <c r="F23" s="719"/>
      <c r="G23" s="719"/>
      <c r="H23" s="482"/>
      <c r="I23" s="482"/>
      <c r="J23" s="719"/>
      <c r="K23" s="719"/>
      <c r="L23" s="719"/>
      <c r="M23" s="558"/>
      <c r="N23" s="558"/>
      <c r="O23" s="558"/>
      <c r="P23" s="558"/>
      <c r="Q23" s="719"/>
      <c r="R23" s="719"/>
    </row>
    <row r="24" spans="1:18" s="158" customFormat="1" ht="49.5" customHeight="1">
      <c r="A24" s="494"/>
      <c r="B24" s="494"/>
      <c r="C24" s="494"/>
      <c r="D24" s="494"/>
      <c r="E24" s="719"/>
      <c r="F24" s="719"/>
      <c r="G24" s="719"/>
      <c r="H24" s="204" t="s">
        <v>1793</v>
      </c>
      <c r="I24" s="190">
        <v>15</v>
      </c>
      <c r="J24" s="719"/>
      <c r="K24" s="719"/>
      <c r="L24" s="719"/>
      <c r="M24" s="558"/>
      <c r="N24" s="558"/>
      <c r="O24" s="558"/>
      <c r="P24" s="558"/>
      <c r="Q24" s="719"/>
      <c r="R24" s="719"/>
    </row>
    <row r="25" spans="1:18" s="158" customFormat="1" ht="40.5" customHeight="1">
      <c r="A25" s="494"/>
      <c r="B25" s="494"/>
      <c r="C25" s="494"/>
      <c r="D25" s="494"/>
      <c r="E25" s="719"/>
      <c r="F25" s="719"/>
      <c r="G25" s="719"/>
      <c r="H25" s="204" t="s">
        <v>2437</v>
      </c>
      <c r="I25" s="190">
        <v>1</v>
      </c>
      <c r="J25" s="719"/>
      <c r="K25" s="719"/>
      <c r="L25" s="719"/>
      <c r="M25" s="558"/>
      <c r="N25" s="558"/>
      <c r="O25" s="558"/>
      <c r="P25" s="558"/>
      <c r="Q25" s="719"/>
      <c r="R25" s="719"/>
    </row>
    <row r="26" spans="1:18" s="158" customFormat="1" ht="48" customHeight="1">
      <c r="A26" s="494"/>
      <c r="B26" s="494"/>
      <c r="C26" s="494"/>
      <c r="D26" s="494"/>
      <c r="E26" s="719"/>
      <c r="F26" s="719"/>
      <c r="G26" s="719"/>
      <c r="H26" s="398" t="s">
        <v>2438</v>
      </c>
      <c r="I26" s="190">
        <v>15</v>
      </c>
      <c r="J26" s="719"/>
      <c r="K26" s="719"/>
      <c r="L26" s="719"/>
      <c r="M26" s="558"/>
      <c r="N26" s="558"/>
      <c r="O26" s="558"/>
      <c r="P26" s="558"/>
      <c r="Q26" s="719"/>
      <c r="R26" s="719"/>
    </row>
    <row r="27" spans="1:18" s="158" customFormat="1" ht="19.5" customHeight="1">
      <c r="A27" s="494">
        <v>7</v>
      </c>
      <c r="B27" s="494" t="s">
        <v>50</v>
      </c>
      <c r="C27" s="494">
        <v>3</v>
      </c>
      <c r="D27" s="494">
        <v>10</v>
      </c>
      <c r="E27" s="719" t="s">
        <v>1812</v>
      </c>
      <c r="F27" s="719" t="s">
        <v>2421</v>
      </c>
      <c r="G27" s="719" t="s">
        <v>2439</v>
      </c>
      <c r="H27" s="482" t="s">
        <v>1791</v>
      </c>
      <c r="I27" s="603">
        <v>1</v>
      </c>
      <c r="J27" s="719" t="s">
        <v>2423</v>
      </c>
      <c r="K27" s="719" t="s">
        <v>1262</v>
      </c>
      <c r="L27" s="719" t="s">
        <v>944</v>
      </c>
      <c r="M27" s="558">
        <v>92869.42</v>
      </c>
      <c r="N27" s="558"/>
      <c r="O27" s="558">
        <v>92869.42</v>
      </c>
      <c r="P27" s="558"/>
      <c r="Q27" s="719" t="s">
        <v>2424</v>
      </c>
      <c r="R27" s="719" t="s">
        <v>2425</v>
      </c>
    </row>
    <row r="28" spans="1:18" s="158" customFormat="1" ht="19.5" customHeight="1">
      <c r="A28" s="494"/>
      <c r="B28" s="494"/>
      <c r="C28" s="494"/>
      <c r="D28" s="494"/>
      <c r="E28" s="719"/>
      <c r="F28" s="719"/>
      <c r="G28" s="719"/>
      <c r="H28" s="482"/>
      <c r="I28" s="482"/>
      <c r="J28" s="719"/>
      <c r="K28" s="719"/>
      <c r="L28" s="719"/>
      <c r="M28" s="558"/>
      <c r="N28" s="558"/>
      <c r="O28" s="558"/>
      <c r="P28" s="558"/>
      <c r="Q28" s="719"/>
      <c r="R28" s="719"/>
    </row>
    <row r="29" spans="1:18" s="158" customFormat="1" ht="46.5" customHeight="1">
      <c r="A29" s="494"/>
      <c r="B29" s="494"/>
      <c r="C29" s="494"/>
      <c r="D29" s="494"/>
      <c r="E29" s="719"/>
      <c r="F29" s="719"/>
      <c r="G29" s="719"/>
      <c r="H29" s="204" t="s">
        <v>1793</v>
      </c>
      <c r="I29" s="190">
        <v>10</v>
      </c>
      <c r="J29" s="719"/>
      <c r="K29" s="719"/>
      <c r="L29" s="719"/>
      <c r="M29" s="558"/>
      <c r="N29" s="558"/>
      <c r="O29" s="558"/>
      <c r="P29" s="558"/>
      <c r="Q29" s="719"/>
      <c r="R29" s="719"/>
    </row>
    <row r="30" spans="1:18" s="158" customFormat="1" ht="19.5" customHeight="1">
      <c r="A30" s="494">
        <v>8</v>
      </c>
      <c r="B30" s="494" t="s">
        <v>1262</v>
      </c>
      <c r="C30" s="494">
        <v>3</v>
      </c>
      <c r="D30" s="494">
        <v>10</v>
      </c>
      <c r="E30" s="719" t="s">
        <v>2440</v>
      </c>
      <c r="F30" s="719" t="s">
        <v>2421</v>
      </c>
      <c r="G30" s="719" t="s">
        <v>2439</v>
      </c>
      <c r="H30" s="482" t="s">
        <v>1791</v>
      </c>
      <c r="I30" s="603">
        <v>1</v>
      </c>
      <c r="J30" s="719" t="s">
        <v>2423</v>
      </c>
      <c r="K30" s="719" t="s">
        <v>53</v>
      </c>
      <c r="L30" s="719" t="s">
        <v>944</v>
      </c>
      <c r="M30" s="558">
        <v>20132.849999999999</v>
      </c>
      <c r="N30" s="558"/>
      <c r="O30" s="558">
        <v>20132.849999999999</v>
      </c>
      <c r="P30" s="558"/>
      <c r="Q30" s="719" t="s">
        <v>2424</v>
      </c>
      <c r="R30" s="719" t="s">
        <v>2425</v>
      </c>
    </row>
    <row r="31" spans="1:18" s="158" customFormat="1" ht="19.5" customHeight="1">
      <c r="A31" s="494"/>
      <c r="B31" s="494"/>
      <c r="C31" s="494"/>
      <c r="D31" s="494"/>
      <c r="E31" s="719"/>
      <c r="F31" s="719"/>
      <c r="G31" s="719"/>
      <c r="H31" s="482"/>
      <c r="I31" s="482"/>
      <c r="J31" s="719"/>
      <c r="K31" s="719"/>
      <c r="L31" s="719"/>
      <c r="M31" s="558"/>
      <c r="N31" s="558"/>
      <c r="O31" s="558"/>
      <c r="P31" s="558"/>
      <c r="Q31" s="719"/>
      <c r="R31" s="719"/>
    </row>
    <row r="32" spans="1:18" s="158" customFormat="1" ht="45" customHeight="1">
      <c r="A32" s="494"/>
      <c r="B32" s="494"/>
      <c r="C32" s="494"/>
      <c r="D32" s="494"/>
      <c r="E32" s="719"/>
      <c r="F32" s="719"/>
      <c r="G32" s="719"/>
      <c r="H32" s="204" t="s">
        <v>1793</v>
      </c>
      <c r="I32" s="190">
        <v>9</v>
      </c>
      <c r="J32" s="719"/>
      <c r="K32" s="719"/>
      <c r="L32" s="719"/>
      <c r="M32" s="558"/>
      <c r="N32" s="558"/>
      <c r="O32" s="558"/>
      <c r="P32" s="558"/>
      <c r="Q32" s="719"/>
      <c r="R32" s="719"/>
    </row>
    <row r="33" spans="1:19" s="158" customFormat="1" ht="48" customHeight="1">
      <c r="A33" s="494"/>
      <c r="B33" s="494"/>
      <c r="C33" s="494"/>
      <c r="D33" s="494"/>
      <c r="E33" s="719"/>
      <c r="F33" s="719"/>
      <c r="G33" s="719"/>
      <c r="H33" s="204" t="s">
        <v>2437</v>
      </c>
      <c r="I33" s="190">
        <v>0</v>
      </c>
      <c r="J33" s="719"/>
      <c r="K33" s="719"/>
      <c r="L33" s="719"/>
      <c r="M33" s="558"/>
      <c r="N33" s="558"/>
      <c r="O33" s="558"/>
      <c r="P33" s="558"/>
      <c r="Q33" s="719"/>
      <c r="R33" s="719"/>
    </row>
    <row r="34" spans="1:19" s="158" customFormat="1" ht="40.5" customHeight="1">
      <c r="A34" s="494"/>
      <c r="B34" s="494"/>
      <c r="C34" s="494"/>
      <c r="D34" s="494"/>
      <c r="E34" s="719"/>
      <c r="F34" s="719"/>
      <c r="G34" s="719"/>
      <c r="H34" s="398" t="s">
        <v>2438</v>
      </c>
      <c r="I34" s="190">
        <v>0</v>
      </c>
      <c r="J34" s="719"/>
      <c r="K34" s="719"/>
      <c r="L34" s="719"/>
      <c r="M34" s="558"/>
      <c r="N34" s="558"/>
      <c r="O34" s="558"/>
      <c r="P34" s="558"/>
      <c r="Q34" s="719"/>
      <c r="R34" s="719"/>
    </row>
    <row r="35" spans="1:19" s="158" customFormat="1" ht="19.5" customHeight="1">
      <c r="A35" s="494">
        <v>9</v>
      </c>
      <c r="B35" s="494" t="s">
        <v>1250</v>
      </c>
      <c r="C35" s="494">
        <v>3</v>
      </c>
      <c r="D35" s="494">
        <v>13</v>
      </c>
      <c r="E35" s="719" t="s">
        <v>2441</v>
      </c>
      <c r="F35" s="719" t="s">
        <v>2442</v>
      </c>
      <c r="G35" s="719" t="s">
        <v>2444</v>
      </c>
      <c r="H35" s="482" t="s">
        <v>1791</v>
      </c>
      <c r="I35" s="603">
        <v>1</v>
      </c>
      <c r="J35" s="719" t="s">
        <v>2443</v>
      </c>
      <c r="K35" s="719" t="s">
        <v>53</v>
      </c>
      <c r="L35" s="719" t="s">
        <v>944</v>
      </c>
      <c r="M35" s="558">
        <v>10000</v>
      </c>
      <c r="N35" s="558"/>
      <c r="O35" s="558">
        <v>10000</v>
      </c>
      <c r="P35" s="558"/>
      <c r="Q35" s="719" t="s">
        <v>2424</v>
      </c>
      <c r="R35" s="719" t="s">
        <v>2425</v>
      </c>
    </row>
    <row r="36" spans="1:19" s="158" customFormat="1" ht="19.5" customHeight="1">
      <c r="A36" s="494"/>
      <c r="B36" s="494"/>
      <c r="C36" s="494"/>
      <c r="D36" s="494"/>
      <c r="E36" s="719"/>
      <c r="F36" s="719"/>
      <c r="G36" s="719"/>
      <c r="H36" s="482"/>
      <c r="I36" s="482"/>
      <c r="J36" s="719"/>
      <c r="K36" s="719"/>
      <c r="L36" s="719"/>
      <c r="M36" s="558"/>
      <c r="N36" s="558"/>
      <c r="O36" s="558"/>
      <c r="P36" s="558"/>
      <c r="Q36" s="719"/>
      <c r="R36" s="719"/>
    </row>
    <row r="37" spans="1:19" s="158" customFormat="1" ht="45" customHeight="1">
      <c r="A37" s="494"/>
      <c r="B37" s="494"/>
      <c r="C37" s="494"/>
      <c r="D37" s="494"/>
      <c r="E37" s="719"/>
      <c r="F37" s="719"/>
      <c r="G37" s="719"/>
      <c r="H37" s="204" t="s">
        <v>1793</v>
      </c>
      <c r="I37" s="190">
        <v>4</v>
      </c>
      <c r="J37" s="719"/>
      <c r="K37" s="719"/>
      <c r="L37" s="719"/>
      <c r="M37" s="558"/>
      <c r="N37" s="558"/>
      <c r="O37" s="558"/>
      <c r="P37" s="558"/>
      <c r="Q37" s="719"/>
      <c r="R37" s="719"/>
    </row>
    <row r="38" spans="1:19" s="158" customFormat="1" ht="19.5" customHeight="1">
      <c r="A38" s="494">
        <v>10</v>
      </c>
      <c r="B38" s="494" t="s">
        <v>1250</v>
      </c>
      <c r="C38" s="494">
        <v>1</v>
      </c>
      <c r="D38" s="494">
        <v>13</v>
      </c>
      <c r="E38" s="719" t="s">
        <v>2445</v>
      </c>
      <c r="F38" s="719" t="s">
        <v>2446</v>
      </c>
      <c r="G38" s="719" t="s">
        <v>2447</v>
      </c>
      <c r="H38" s="482" t="s">
        <v>1791</v>
      </c>
      <c r="I38" s="603">
        <v>4</v>
      </c>
      <c r="J38" s="719" t="s">
        <v>2448</v>
      </c>
      <c r="K38" s="719" t="s">
        <v>53</v>
      </c>
      <c r="L38" s="719" t="s">
        <v>944</v>
      </c>
      <c r="M38" s="558">
        <v>17976.68</v>
      </c>
      <c r="N38" s="558"/>
      <c r="O38" s="558">
        <v>17976.68</v>
      </c>
      <c r="P38" s="558"/>
      <c r="Q38" s="719" t="s">
        <v>2424</v>
      </c>
      <c r="R38" s="719" t="s">
        <v>2425</v>
      </c>
    </row>
    <row r="39" spans="1:19" s="158" customFormat="1" ht="19.5" customHeight="1">
      <c r="A39" s="494"/>
      <c r="B39" s="494"/>
      <c r="C39" s="494"/>
      <c r="D39" s="494"/>
      <c r="E39" s="719"/>
      <c r="F39" s="719"/>
      <c r="G39" s="719"/>
      <c r="H39" s="482"/>
      <c r="I39" s="482"/>
      <c r="J39" s="719"/>
      <c r="K39" s="719"/>
      <c r="L39" s="719"/>
      <c r="M39" s="558"/>
      <c r="N39" s="558"/>
      <c r="O39" s="558"/>
      <c r="P39" s="558"/>
      <c r="Q39" s="719"/>
      <c r="R39" s="719"/>
    </row>
    <row r="40" spans="1:19" s="158" customFormat="1" ht="46.5" customHeight="1">
      <c r="A40" s="494"/>
      <c r="B40" s="494"/>
      <c r="C40" s="494"/>
      <c r="D40" s="494"/>
      <c r="E40" s="719"/>
      <c r="F40" s="719"/>
      <c r="G40" s="719"/>
      <c r="H40" s="204" t="s">
        <v>1793</v>
      </c>
      <c r="I40" s="190">
        <v>240</v>
      </c>
      <c r="J40" s="719"/>
      <c r="K40" s="719"/>
      <c r="L40" s="719"/>
      <c r="M40" s="558"/>
      <c r="N40" s="558"/>
      <c r="O40" s="558"/>
      <c r="P40" s="558"/>
      <c r="Q40" s="719"/>
      <c r="R40" s="719"/>
    </row>
    <row r="41" spans="1:19" s="158" customFormat="1" ht="19.5" customHeight="1">
      <c r="A41" s="494">
        <v>11</v>
      </c>
      <c r="B41" s="494" t="s">
        <v>50</v>
      </c>
      <c r="C41" s="494">
        <v>3</v>
      </c>
      <c r="D41" s="494">
        <v>13</v>
      </c>
      <c r="E41" s="719" t="s">
        <v>2449</v>
      </c>
      <c r="F41" s="719" t="s">
        <v>2450</v>
      </c>
      <c r="G41" s="719" t="s">
        <v>2143</v>
      </c>
      <c r="H41" s="482" t="s">
        <v>1791</v>
      </c>
      <c r="I41" s="603">
        <v>1</v>
      </c>
      <c r="J41" s="719" t="s">
        <v>2451</v>
      </c>
      <c r="K41" s="719" t="s">
        <v>53</v>
      </c>
      <c r="L41" s="719" t="s">
        <v>944</v>
      </c>
      <c r="M41" s="558">
        <v>9699.7800000000007</v>
      </c>
      <c r="N41" s="558"/>
      <c r="O41" s="558">
        <v>9699.7800000000007</v>
      </c>
      <c r="P41" s="558"/>
      <c r="Q41" s="719" t="s">
        <v>2424</v>
      </c>
      <c r="R41" s="719" t="s">
        <v>2425</v>
      </c>
    </row>
    <row r="42" spans="1:19" s="158" customFormat="1" ht="19.5" customHeight="1">
      <c r="A42" s="494"/>
      <c r="B42" s="494"/>
      <c r="C42" s="494"/>
      <c r="D42" s="494"/>
      <c r="E42" s="719"/>
      <c r="F42" s="719"/>
      <c r="G42" s="719"/>
      <c r="H42" s="482"/>
      <c r="I42" s="482"/>
      <c r="J42" s="719"/>
      <c r="K42" s="719"/>
      <c r="L42" s="719"/>
      <c r="M42" s="558"/>
      <c r="N42" s="558"/>
      <c r="O42" s="558"/>
      <c r="P42" s="558"/>
      <c r="Q42" s="719"/>
      <c r="R42" s="719"/>
    </row>
    <row r="43" spans="1:19" s="158" customFormat="1" ht="45" customHeight="1">
      <c r="A43" s="494"/>
      <c r="B43" s="494"/>
      <c r="C43" s="494"/>
      <c r="D43" s="494"/>
      <c r="E43" s="719"/>
      <c r="F43" s="719"/>
      <c r="G43" s="719"/>
      <c r="H43" s="204" t="s">
        <v>1793</v>
      </c>
      <c r="I43" s="190">
        <v>1</v>
      </c>
      <c r="J43" s="719"/>
      <c r="K43" s="719"/>
      <c r="L43" s="719"/>
      <c r="M43" s="558"/>
      <c r="N43" s="558"/>
      <c r="O43" s="558"/>
      <c r="P43" s="558"/>
      <c r="Q43" s="719"/>
      <c r="R43" s="719"/>
    </row>
    <row r="44" spans="1:19" s="158" customFormat="1" ht="19.5" customHeight="1">
      <c r="A44" s="494">
        <v>12</v>
      </c>
      <c r="B44" s="494" t="s">
        <v>1250</v>
      </c>
      <c r="C44" s="494">
        <v>5</v>
      </c>
      <c r="D44" s="494">
        <v>13</v>
      </c>
      <c r="E44" s="719" t="s">
        <v>2452</v>
      </c>
      <c r="F44" s="719" t="s">
        <v>2453</v>
      </c>
      <c r="G44" s="719" t="s">
        <v>2454</v>
      </c>
      <c r="H44" s="482" t="s">
        <v>1791</v>
      </c>
      <c r="I44" s="603">
        <v>1</v>
      </c>
      <c r="J44" s="719" t="s">
        <v>2455</v>
      </c>
      <c r="K44" s="719" t="s">
        <v>2458</v>
      </c>
      <c r="L44" s="719" t="s">
        <v>944</v>
      </c>
      <c r="M44" s="558">
        <v>18885.150000000001</v>
      </c>
      <c r="N44" s="558"/>
      <c r="O44" s="558">
        <v>18791.099999999999</v>
      </c>
      <c r="P44" s="558"/>
      <c r="Q44" s="719" t="s">
        <v>2456</v>
      </c>
      <c r="R44" s="719" t="s">
        <v>2457</v>
      </c>
    </row>
    <row r="45" spans="1:19" s="158" customFormat="1" ht="19.5" customHeight="1">
      <c r="A45" s="494"/>
      <c r="B45" s="494"/>
      <c r="C45" s="494"/>
      <c r="D45" s="494"/>
      <c r="E45" s="719"/>
      <c r="F45" s="719"/>
      <c r="G45" s="719"/>
      <c r="H45" s="482"/>
      <c r="I45" s="482"/>
      <c r="J45" s="719"/>
      <c r="K45" s="719"/>
      <c r="L45" s="719"/>
      <c r="M45" s="558"/>
      <c r="N45" s="558"/>
      <c r="O45" s="558"/>
      <c r="P45" s="558"/>
      <c r="Q45" s="719"/>
      <c r="R45" s="719"/>
    </row>
    <row r="46" spans="1:19" s="158" customFormat="1" ht="40.5" customHeight="1">
      <c r="A46" s="494"/>
      <c r="B46" s="494"/>
      <c r="C46" s="494"/>
      <c r="D46" s="494"/>
      <c r="E46" s="719"/>
      <c r="F46" s="719"/>
      <c r="G46" s="719"/>
      <c r="H46" s="204" t="s">
        <v>1793</v>
      </c>
      <c r="I46" s="190">
        <v>500</v>
      </c>
      <c r="J46" s="719"/>
      <c r="K46" s="719"/>
      <c r="L46" s="719"/>
      <c r="M46" s="558"/>
      <c r="N46" s="558"/>
      <c r="O46" s="558"/>
      <c r="P46" s="558"/>
      <c r="Q46" s="719"/>
      <c r="R46" s="719"/>
    </row>
    <row r="47" spans="1:19" s="158" customFormat="1" ht="45.75" customHeight="1">
      <c r="A47" s="494"/>
      <c r="B47" s="494"/>
      <c r="C47" s="494"/>
      <c r="D47" s="494"/>
      <c r="E47" s="719"/>
      <c r="F47" s="719"/>
      <c r="G47" s="719"/>
      <c r="H47" s="204" t="s">
        <v>1794</v>
      </c>
      <c r="I47" s="190">
        <v>500</v>
      </c>
      <c r="J47" s="719"/>
      <c r="K47" s="719"/>
      <c r="L47" s="719"/>
      <c r="M47" s="558"/>
      <c r="N47" s="558"/>
      <c r="O47" s="558"/>
      <c r="P47" s="558"/>
      <c r="Q47" s="719"/>
      <c r="R47" s="719"/>
    </row>
    <row r="48" spans="1:19" s="158" customFormat="1" ht="19.5" customHeight="1">
      <c r="A48" s="494">
        <v>13</v>
      </c>
      <c r="B48" s="494" t="s">
        <v>47</v>
      </c>
      <c r="C48" s="494">
        <v>1</v>
      </c>
      <c r="D48" s="494">
        <v>10</v>
      </c>
      <c r="E48" s="719" t="s">
        <v>2459</v>
      </c>
      <c r="F48" s="719" t="s">
        <v>2460</v>
      </c>
      <c r="G48" s="719" t="s">
        <v>1357</v>
      </c>
      <c r="H48" s="482" t="s">
        <v>1791</v>
      </c>
      <c r="I48" s="482">
        <v>1</v>
      </c>
      <c r="J48" s="719" t="s">
        <v>2461</v>
      </c>
      <c r="K48" s="719" t="s">
        <v>1262</v>
      </c>
      <c r="L48" s="719" t="s">
        <v>944</v>
      </c>
      <c r="M48" s="558">
        <v>84500</v>
      </c>
      <c r="N48" s="558"/>
      <c r="O48" s="558">
        <v>84500</v>
      </c>
      <c r="P48" s="558"/>
      <c r="Q48" s="719" t="s">
        <v>1176</v>
      </c>
      <c r="R48" s="719" t="s">
        <v>2462</v>
      </c>
      <c r="S48" s="179"/>
    </row>
    <row r="49" spans="1:19" s="158" customFormat="1" ht="19.5" customHeight="1">
      <c r="A49" s="494"/>
      <c r="B49" s="494"/>
      <c r="C49" s="494"/>
      <c r="D49" s="494"/>
      <c r="E49" s="719"/>
      <c r="F49" s="719"/>
      <c r="G49" s="719"/>
      <c r="H49" s="482"/>
      <c r="I49" s="482"/>
      <c r="J49" s="719"/>
      <c r="K49" s="719"/>
      <c r="L49" s="719"/>
      <c r="M49" s="558"/>
      <c r="N49" s="558"/>
      <c r="O49" s="558"/>
      <c r="P49" s="558"/>
      <c r="Q49" s="719"/>
      <c r="R49" s="719"/>
      <c r="S49" s="179"/>
    </row>
    <row r="50" spans="1:19" s="158" customFormat="1" ht="38.25" customHeight="1">
      <c r="A50" s="494"/>
      <c r="B50" s="494"/>
      <c r="C50" s="494"/>
      <c r="D50" s="494"/>
      <c r="E50" s="719"/>
      <c r="F50" s="719"/>
      <c r="G50" s="719"/>
      <c r="H50" s="204" t="s">
        <v>1793</v>
      </c>
      <c r="I50" s="204">
        <v>300</v>
      </c>
      <c r="J50" s="719"/>
      <c r="K50" s="719"/>
      <c r="L50" s="719"/>
      <c r="M50" s="558"/>
      <c r="N50" s="558"/>
      <c r="O50" s="558"/>
      <c r="P50" s="558"/>
      <c r="Q50" s="719"/>
      <c r="R50" s="719"/>
      <c r="S50" s="179"/>
    </row>
    <row r="51" spans="1:19" s="158" customFormat="1" ht="42" customHeight="1">
      <c r="A51" s="494"/>
      <c r="B51" s="494"/>
      <c r="C51" s="494"/>
      <c r="D51" s="494"/>
      <c r="E51" s="719"/>
      <c r="F51" s="719"/>
      <c r="G51" s="719"/>
      <c r="H51" s="204" t="s">
        <v>2463</v>
      </c>
      <c r="I51" s="204">
        <v>1</v>
      </c>
      <c r="J51" s="719"/>
      <c r="K51" s="719"/>
      <c r="L51" s="719"/>
      <c r="M51" s="558"/>
      <c r="N51" s="558"/>
      <c r="O51" s="558"/>
      <c r="P51" s="558"/>
      <c r="Q51" s="719"/>
      <c r="R51" s="719"/>
      <c r="S51" s="179"/>
    </row>
    <row r="52" spans="1:19" s="179" customFormat="1" ht="19.5" customHeight="1">
      <c r="A52" s="494">
        <v>14</v>
      </c>
      <c r="B52" s="494" t="s">
        <v>47</v>
      </c>
      <c r="C52" s="494">
        <v>5</v>
      </c>
      <c r="D52" s="494">
        <v>10</v>
      </c>
      <c r="E52" s="719" t="s">
        <v>2464</v>
      </c>
      <c r="F52" s="719" t="s">
        <v>2465</v>
      </c>
      <c r="G52" s="719" t="s">
        <v>2466</v>
      </c>
      <c r="H52" s="482" t="s">
        <v>1791</v>
      </c>
      <c r="I52" s="482">
        <v>1</v>
      </c>
      <c r="J52" s="719" t="s">
        <v>2467</v>
      </c>
      <c r="K52" s="719" t="s">
        <v>2458</v>
      </c>
      <c r="L52" s="719" t="s">
        <v>944</v>
      </c>
      <c r="M52" s="558">
        <v>22226.42</v>
      </c>
      <c r="N52" s="558"/>
      <c r="O52" s="558">
        <v>20518.240000000002</v>
      </c>
      <c r="P52" s="558"/>
      <c r="Q52" s="719" t="s">
        <v>2468</v>
      </c>
      <c r="R52" s="719" t="s">
        <v>2469</v>
      </c>
    </row>
    <row r="53" spans="1:19" s="179" customFormat="1" ht="19.5" customHeight="1">
      <c r="A53" s="494"/>
      <c r="B53" s="494"/>
      <c r="C53" s="494"/>
      <c r="D53" s="494"/>
      <c r="E53" s="719"/>
      <c r="F53" s="719"/>
      <c r="G53" s="719"/>
      <c r="H53" s="482"/>
      <c r="I53" s="482"/>
      <c r="J53" s="719"/>
      <c r="K53" s="719"/>
      <c r="L53" s="719"/>
      <c r="M53" s="558"/>
      <c r="N53" s="558"/>
      <c r="O53" s="558"/>
      <c r="P53" s="558"/>
      <c r="Q53" s="719"/>
      <c r="R53" s="719"/>
    </row>
    <row r="54" spans="1:19" s="179" customFormat="1" ht="42" customHeight="1">
      <c r="A54" s="494"/>
      <c r="B54" s="494"/>
      <c r="C54" s="494"/>
      <c r="D54" s="494"/>
      <c r="E54" s="719"/>
      <c r="F54" s="719"/>
      <c r="G54" s="719"/>
      <c r="H54" s="204" t="s">
        <v>1793</v>
      </c>
      <c r="I54" s="204">
        <v>150</v>
      </c>
      <c r="J54" s="719"/>
      <c r="K54" s="719"/>
      <c r="L54" s="719"/>
      <c r="M54" s="558"/>
      <c r="N54" s="558"/>
      <c r="O54" s="558"/>
      <c r="P54" s="558"/>
      <c r="Q54" s="719"/>
      <c r="R54" s="719"/>
    </row>
    <row r="55" spans="1:19" s="179" customFormat="1" ht="45" customHeight="1">
      <c r="A55" s="494"/>
      <c r="B55" s="494"/>
      <c r="C55" s="494"/>
      <c r="D55" s="494"/>
      <c r="E55" s="719"/>
      <c r="F55" s="719"/>
      <c r="G55" s="719"/>
      <c r="H55" s="204" t="s">
        <v>2437</v>
      </c>
      <c r="I55" s="204">
        <v>0</v>
      </c>
      <c r="J55" s="719"/>
      <c r="K55" s="719"/>
      <c r="L55" s="719"/>
      <c r="M55" s="558"/>
      <c r="N55" s="558"/>
      <c r="O55" s="558"/>
      <c r="P55" s="558"/>
      <c r="Q55" s="719"/>
      <c r="R55" s="719"/>
    </row>
    <row r="56" spans="1:19" s="179" customFormat="1" ht="55.5" customHeight="1">
      <c r="A56" s="494"/>
      <c r="B56" s="494"/>
      <c r="C56" s="494"/>
      <c r="D56" s="494"/>
      <c r="E56" s="719"/>
      <c r="F56" s="719"/>
      <c r="G56" s="719"/>
      <c r="H56" s="398" t="s">
        <v>2438</v>
      </c>
      <c r="I56" s="204">
        <v>0</v>
      </c>
      <c r="J56" s="719"/>
      <c r="K56" s="719"/>
      <c r="L56" s="719"/>
      <c r="M56" s="558"/>
      <c r="N56" s="558"/>
      <c r="O56" s="558"/>
      <c r="P56" s="558"/>
      <c r="Q56" s="719"/>
      <c r="R56" s="719"/>
    </row>
    <row r="57" spans="1:19" s="179" customFormat="1" ht="19.5" customHeight="1">
      <c r="A57" s="494">
        <v>15</v>
      </c>
      <c r="B57" s="494" t="s">
        <v>50</v>
      </c>
      <c r="C57" s="494">
        <v>3</v>
      </c>
      <c r="D57" s="494">
        <v>12</v>
      </c>
      <c r="E57" s="719" t="s">
        <v>2470</v>
      </c>
      <c r="F57" s="719" t="s">
        <v>2471</v>
      </c>
      <c r="G57" s="719" t="s">
        <v>2472</v>
      </c>
      <c r="H57" s="482" t="s">
        <v>1791</v>
      </c>
      <c r="I57" s="482">
        <v>6</v>
      </c>
      <c r="J57" s="719" t="s">
        <v>2473</v>
      </c>
      <c r="K57" s="507" t="s">
        <v>53</v>
      </c>
      <c r="L57" s="719" t="s">
        <v>944</v>
      </c>
      <c r="M57" s="558">
        <v>18189.46</v>
      </c>
      <c r="N57" s="558"/>
      <c r="O57" s="558">
        <v>18189.46</v>
      </c>
      <c r="P57" s="558"/>
      <c r="Q57" s="719" t="s">
        <v>1176</v>
      </c>
      <c r="R57" s="719" t="s">
        <v>2462</v>
      </c>
    </row>
    <row r="58" spans="1:19" s="179" customFormat="1" ht="19.5" customHeight="1">
      <c r="A58" s="494"/>
      <c r="B58" s="494"/>
      <c r="C58" s="494"/>
      <c r="D58" s="494"/>
      <c r="E58" s="719"/>
      <c r="F58" s="719"/>
      <c r="G58" s="719"/>
      <c r="H58" s="482"/>
      <c r="I58" s="482"/>
      <c r="J58" s="719"/>
      <c r="K58" s="507"/>
      <c r="L58" s="719"/>
      <c r="M58" s="558"/>
      <c r="N58" s="558"/>
      <c r="O58" s="558"/>
      <c r="P58" s="558"/>
      <c r="Q58" s="719"/>
      <c r="R58" s="719"/>
    </row>
    <row r="59" spans="1:19" s="179" customFormat="1" ht="44.25" customHeight="1">
      <c r="A59" s="494"/>
      <c r="B59" s="494"/>
      <c r="C59" s="494"/>
      <c r="D59" s="494"/>
      <c r="E59" s="719"/>
      <c r="F59" s="719"/>
      <c r="G59" s="719"/>
      <c r="H59" s="204" t="s">
        <v>1793</v>
      </c>
      <c r="I59" s="204">
        <v>350</v>
      </c>
      <c r="J59" s="719"/>
      <c r="K59" s="507"/>
      <c r="L59" s="719"/>
      <c r="M59" s="558"/>
      <c r="N59" s="558"/>
      <c r="O59" s="558"/>
      <c r="P59" s="558"/>
      <c r="Q59" s="719"/>
      <c r="R59" s="719"/>
    </row>
    <row r="60" spans="1:19" s="179" customFormat="1" ht="19.5" customHeight="1">
      <c r="A60" s="494">
        <v>16</v>
      </c>
      <c r="B60" s="494" t="s">
        <v>1250</v>
      </c>
      <c r="C60" s="494">
        <v>1</v>
      </c>
      <c r="D60" s="494">
        <v>10</v>
      </c>
      <c r="E60" s="719" t="s">
        <v>2474</v>
      </c>
      <c r="F60" s="719" t="s">
        <v>2475</v>
      </c>
      <c r="G60" s="719" t="s">
        <v>2476</v>
      </c>
      <c r="H60" s="482" t="s">
        <v>1791</v>
      </c>
      <c r="I60" s="482">
        <v>1</v>
      </c>
      <c r="J60" s="719" t="s">
        <v>2477</v>
      </c>
      <c r="K60" s="719" t="s">
        <v>42</v>
      </c>
      <c r="L60" s="719" t="s">
        <v>944</v>
      </c>
      <c r="M60" s="558">
        <v>20375.96</v>
      </c>
      <c r="N60" s="558"/>
      <c r="O60" s="558">
        <v>20000</v>
      </c>
      <c r="P60" s="558"/>
      <c r="Q60" s="719" t="s">
        <v>2478</v>
      </c>
      <c r="R60" s="719" t="s">
        <v>2479</v>
      </c>
    </row>
    <row r="61" spans="1:19" s="179" customFormat="1" ht="19.5" customHeight="1">
      <c r="A61" s="494"/>
      <c r="B61" s="494"/>
      <c r="C61" s="494"/>
      <c r="D61" s="494"/>
      <c r="E61" s="719"/>
      <c r="F61" s="719"/>
      <c r="G61" s="719"/>
      <c r="H61" s="482"/>
      <c r="I61" s="482"/>
      <c r="J61" s="719"/>
      <c r="K61" s="719"/>
      <c r="L61" s="719"/>
      <c r="M61" s="558"/>
      <c r="N61" s="558"/>
      <c r="O61" s="558"/>
      <c r="P61" s="558"/>
      <c r="Q61" s="719"/>
      <c r="R61" s="719"/>
    </row>
    <row r="62" spans="1:19" s="179" customFormat="1" ht="39" customHeight="1">
      <c r="A62" s="494"/>
      <c r="B62" s="494"/>
      <c r="C62" s="494"/>
      <c r="D62" s="494"/>
      <c r="E62" s="719"/>
      <c r="F62" s="719"/>
      <c r="G62" s="719"/>
      <c r="H62" s="204" t="s">
        <v>1793</v>
      </c>
      <c r="I62" s="204">
        <v>25</v>
      </c>
      <c r="J62" s="719"/>
      <c r="K62" s="719"/>
      <c r="L62" s="719"/>
      <c r="M62" s="558"/>
      <c r="N62" s="558"/>
      <c r="O62" s="558"/>
      <c r="P62" s="558"/>
      <c r="Q62" s="719"/>
      <c r="R62" s="719"/>
    </row>
    <row r="63" spans="1:19" s="179" customFormat="1" ht="42.75" customHeight="1">
      <c r="A63" s="494"/>
      <c r="B63" s="494"/>
      <c r="C63" s="494"/>
      <c r="D63" s="494"/>
      <c r="E63" s="719"/>
      <c r="F63" s="719"/>
      <c r="G63" s="719"/>
      <c r="H63" s="204" t="s">
        <v>2463</v>
      </c>
      <c r="I63" s="204">
        <v>1</v>
      </c>
      <c r="J63" s="719"/>
      <c r="K63" s="719"/>
      <c r="L63" s="719"/>
      <c r="M63" s="558"/>
      <c r="N63" s="558"/>
      <c r="O63" s="558"/>
      <c r="P63" s="558"/>
      <c r="Q63" s="719"/>
      <c r="R63" s="719"/>
    </row>
    <row r="64" spans="1:19" s="179" customFormat="1" ht="19.5" customHeight="1">
      <c r="A64" s="494">
        <v>17</v>
      </c>
      <c r="B64" s="494" t="s">
        <v>1262</v>
      </c>
      <c r="C64" s="494">
        <v>3</v>
      </c>
      <c r="D64" s="494">
        <v>10</v>
      </c>
      <c r="E64" s="719" t="s">
        <v>2480</v>
      </c>
      <c r="F64" s="719" t="s">
        <v>2481</v>
      </c>
      <c r="G64" s="720" t="s">
        <v>2482</v>
      </c>
      <c r="H64" s="482" t="s">
        <v>1791</v>
      </c>
      <c r="I64" s="482">
        <v>1</v>
      </c>
      <c r="J64" s="719" t="s">
        <v>2483</v>
      </c>
      <c r="K64" s="719" t="s">
        <v>50</v>
      </c>
      <c r="L64" s="720" t="s">
        <v>944</v>
      </c>
      <c r="M64" s="558">
        <v>34992.81</v>
      </c>
      <c r="N64" s="558"/>
      <c r="O64" s="558">
        <v>34992.81</v>
      </c>
      <c r="P64" s="558"/>
      <c r="Q64" s="719" t="s">
        <v>2484</v>
      </c>
      <c r="R64" s="719" t="s">
        <v>2485</v>
      </c>
    </row>
    <row r="65" spans="1:18" s="179" customFormat="1" ht="19.5" customHeight="1">
      <c r="A65" s="494"/>
      <c r="B65" s="494"/>
      <c r="C65" s="494"/>
      <c r="D65" s="494"/>
      <c r="E65" s="719"/>
      <c r="F65" s="719"/>
      <c r="G65" s="719"/>
      <c r="H65" s="482"/>
      <c r="I65" s="482"/>
      <c r="J65" s="719"/>
      <c r="K65" s="719"/>
      <c r="L65" s="719"/>
      <c r="M65" s="558"/>
      <c r="N65" s="558"/>
      <c r="O65" s="558"/>
      <c r="P65" s="558"/>
      <c r="Q65" s="719"/>
      <c r="R65" s="719"/>
    </row>
    <row r="66" spans="1:18" s="179" customFormat="1" ht="53.25" customHeight="1">
      <c r="A66" s="494"/>
      <c r="B66" s="494"/>
      <c r="C66" s="494"/>
      <c r="D66" s="494"/>
      <c r="E66" s="719"/>
      <c r="F66" s="719"/>
      <c r="G66" s="719"/>
      <c r="H66" s="204" t="s">
        <v>1793</v>
      </c>
      <c r="I66" s="204">
        <v>200</v>
      </c>
      <c r="J66" s="719"/>
      <c r="K66" s="719"/>
      <c r="L66" s="719"/>
      <c r="M66" s="558"/>
      <c r="N66" s="558"/>
      <c r="O66" s="558"/>
      <c r="P66" s="558"/>
      <c r="Q66" s="719"/>
      <c r="R66" s="719"/>
    </row>
    <row r="67" spans="1:18" s="179" customFormat="1" ht="44.25" customHeight="1">
      <c r="A67" s="494">
        <v>18</v>
      </c>
      <c r="B67" s="494" t="s">
        <v>47</v>
      </c>
      <c r="C67" s="494">
        <v>2</v>
      </c>
      <c r="D67" s="494">
        <v>13</v>
      </c>
      <c r="E67" s="719" t="s">
        <v>2486</v>
      </c>
      <c r="F67" s="719" t="s">
        <v>2487</v>
      </c>
      <c r="G67" s="719" t="s">
        <v>1362</v>
      </c>
      <c r="H67" s="204" t="s">
        <v>2437</v>
      </c>
      <c r="I67" s="204">
        <v>1</v>
      </c>
      <c r="J67" s="719" t="s">
        <v>2488</v>
      </c>
      <c r="K67" s="719" t="s">
        <v>42</v>
      </c>
      <c r="L67" s="719" t="s">
        <v>944</v>
      </c>
      <c r="M67" s="558">
        <v>19080</v>
      </c>
      <c r="N67" s="558"/>
      <c r="O67" s="558">
        <v>19080</v>
      </c>
      <c r="P67" s="558"/>
      <c r="Q67" s="719" t="s">
        <v>1176</v>
      </c>
      <c r="R67" s="719" t="s">
        <v>2462</v>
      </c>
    </row>
    <row r="68" spans="1:18" s="179" customFormat="1" ht="54.75" customHeight="1">
      <c r="A68" s="494"/>
      <c r="B68" s="494"/>
      <c r="C68" s="494"/>
      <c r="D68" s="494"/>
      <c r="E68" s="719"/>
      <c r="F68" s="719"/>
      <c r="G68" s="719"/>
      <c r="H68" s="398" t="s">
        <v>2438</v>
      </c>
      <c r="I68" s="204">
        <v>5</v>
      </c>
      <c r="J68" s="719"/>
      <c r="K68" s="719"/>
      <c r="L68" s="719"/>
      <c r="M68" s="558"/>
      <c r="N68" s="558"/>
      <c r="O68" s="558"/>
      <c r="P68" s="558"/>
      <c r="Q68" s="719"/>
      <c r="R68" s="719"/>
    </row>
    <row r="69" spans="1:18" s="179" customFormat="1" ht="19.5" customHeight="1">
      <c r="A69" s="494">
        <v>19</v>
      </c>
      <c r="B69" s="494" t="s">
        <v>1250</v>
      </c>
      <c r="C69" s="494">
        <v>5</v>
      </c>
      <c r="D69" s="494">
        <v>13</v>
      </c>
      <c r="E69" s="719" t="s">
        <v>2489</v>
      </c>
      <c r="F69" s="719" t="s">
        <v>2490</v>
      </c>
      <c r="G69" s="719" t="s">
        <v>2466</v>
      </c>
      <c r="H69" s="482" t="s">
        <v>1791</v>
      </c>
      <c r="I69" s="482">
        <v>1</v>
      </c>
      <c r="J69" s="719" t="s">
        <v>2491</v>
      </c>
      <c r="K69" s="719" t="s">
        <v>53</v>
      </c>
      <c r="L69" s="719" t="s">
        <v>944</v>
      </c>
      <c r="M69" s="558">
        <v>4700</v>
      </c>
      <c r="N69" s="558"/>
      <c r="O69" s="558">
        <v>4700</v>
      </c>
      <c r="P69" s="558"/>
      <c r="Q69" s="719" t="s">
        <v>2492</v>
      </c>
      <c r="R69" s="719" t="s">
        <v>2493</v>
      </c>
    </row>
    <row r="70" spans="1:18" s="179" customFormat="1" ht="19.5" customHeight="1">
      <c r="A70" s="494"/>
      <c r="B70" s="494"/>
      <c r="C70" s="494"/>
      <c r="D70" s="494"/>
      <c r="E70" s="719"/>
      <c r="F70" s="719"/>
      <c r="G70" s="719"/>
      <c r="H70" s="482"/>
      <c r="I70" s="482"/>
      <c r="J70" s="719"/>
      <c r="K70" s="719"/>
      <c r="L70" s="719"/>
      <c r="M70" s="558"/>
      <c r="N70" s="558"/>
      <c r="O70" s="558"/>
      <c r="P70" s="558"/>
      <c r="Q70" s="719"/>
      <c r="R70" s="719"/>
    </row>
    <row r="71" spans="1:18" s="179" customFormat="1" ht="43.5" customHeight="1">
      <c r="A71" s="494"/>
      <c r="B71" s="494"/>
      <c r="C71" s="494"/>
      <c r="D71" s="494"/>
      <c r="E71" s="719"/>
      <c r="F71" s="719"/>
      <c r="G71" s="719"/>
      <c r="H71" s="204" t="s">
        <v>1793</v>
      </c>
      <c r="I71" s="204">
        <v>100</v>
      </c>
      <c r="J71" s="719"/>
      <c r="K71" s="719"/>
      <c r="L71" s="719"/>
      <c r="M71" s="558"/>
      <c r="N71" s="558"/>
      <c r="O71" s="558"/>
      <c r="P71" s="558"/>
      <c r="Q71" s="719"/>
      <c r="R71" s="719"/>
    </row>
    <row r="72" spans="1:18" s="179" customFormat="1" ht="19.5" customHeight="1">
      <c r="A72" s="494">
        <v>20</v>
      </c>
      <c r="B72" s="494" t="s">
        <v>1250</v>
      </c>
      <c r="C72" s="494">
        <v>5</v>
      </c>
      <c r="D72" s="494">
        <v>11</v>
      </c>
      <c r="E72" s="719" t="s">
        <v>2494</v>
      </c>
      <c r="F72" s="719" t="s">
        <v>2495</v>
      </c>
      <c r="G72" s="719" t="s">
        <v>2496</v>
      </c>
      <c r="H72" s="482" t="s">
        <v>1791</v>
      </c>
      <c r="I72" s="482">
        <v>5</v>
      </c>
      <c r="J72" s="719" t="s">
        <v>2497</v>
      </c>
      <c r="K72" s="719" t="s">
        <v>1262</v>
      </c>
      <c r="L72" s="719" t="s">
        <v>944</v>
      </c>
      <c r="M72" s="558">
        <v>10000</v>
      </c>
      <c r="N72" s="558"/>
      <c r="O72" s="558">
        <v>10000</v>
      </c>
      <c r="P72" s="558"/>
      <c r="Q72" s="719" t="s">
        <v>2498</v>
      </c>
      <c r="R72" s="719" t="s">
        <v>2499</v>
      </c>
    </row>
    <row r="73" spans="1:18" s="179" customFormat="1" ht="19.5" customHeight="1">
      <c r="A73" s="494"/>
      <c r="B73" s="494"/>
      <c r="C73" s="494"/>
      <c r="D73" s="494"/>
      <c r="E73" s="719"/>
      <c r="F73" s="719"/>
      <c r="G73" s="719"/>
      <c r="H73" s="482"/>
      <c r="I73" s="482"/>
      <c r="J73" s="719"/>
      <c r="K73" s="719"/>
      <c r="L73" s="719"/>
      <c r="M73" s="558"/>
      <c r="N73" s="558"/>
      <c r="O73" s="558"/>
      <c r="P73" s="558"/>
      <c r="Q73" s="719"/>
      <c r="R73" s="719"/>
    </row>
    <row r="74" spans="1:18" s="179" customFormat="1" ht="48.75" customHeight="1">
      <c r="A74" s="494"/>
      <c r="B74" s="494"/>
      <c r="C74" s="494"/>
      <c r="D74" s="494"/>
      <c r="E74" s="719"/>
      <c r="F74" s="719"/>
      <c r="G74" s="719"/>
      <c r="H74" s="204" t="s">
        <v>1793</v>
      </c>
      <c r="I74" s="204">
        <v>81</v>
      </c>
      <c r="J74" s="719"/>
      <c r="K74" s="719"/>
      <c r="L74" s="719"/>
      <c r="M74" s="558"/>
      <c r="N74" s="558"/>
      <c r="O74" s="558"/>
      <c r="P74" s="558"/>
      <c r="Q74" s="719"/>
      <c r="R74" s="719"/>
    </row>
    <row r="75" spans="1:18" s="179" customFormat="1" ht="19.5" customHeight="1">
      <c r="A75" s="494">
        <v>21</v>
      </c>
      <c r="B75" s="563" t="s">
        <v>1250</v>
      </c>
      <c r="C75" s="563">
        <v>1</v>
      </c>
      <c r="D75" s="563">
        <v>11</v>
      </c>
      <c r="E75" s="721" t="s">
        <v>2500</v>
      </c>
      <c r="F75" s="721" t="s">
        <v>2501</v>
      </c>
      <c r="G75" s="721" t="s">
        <v>2502</v>
      </c>
      <c r="H75" s="501" t="s">
        <v>1791</v>
      </c>
      <c r="I75" s="501">
        <v>1</v>
      </c>
      <c r="J75" s="721" t="s">
        <v>2503</v>
      </c>
      <c r="K75" s="721" t="s">
        <v>2458</v>
      </c>
      <c r="L75" s="721" t="s">
        <v>944</v>
      </c>
      <c r="M75" s="565">
        <v>15432.5</v>
      </c>
      <c r="N75" s="565"/>
      <c r="O75" s="565">
        <v>15432.5</v>
      </c>
      <c r="P75" s="565"/>
      <c r="Q75" s="721" t="s">
        <v>2504</v>
      </c>
      <c r="R75" s="721" t="s">
        <v>2505</v>
      </c>
    </row>
    <row r="76" spans="1:18" s="179" customFormat="1" ht="19.5" customHeight="1">
      <c r="A76" s="494"/>
      <c r="B76" s="590"/>
      <c r="C76" s="590"/>
      <c r="D76" s="590"/>
      <c r="E76" s="722"/>
      <c r="F76" s="722"/>
      <c r="G76" s="722"/>
      <c r="H76" s="503"/>
      <c r="I76" s="503"/>
      <c r="J76" s="722"/>
      <c r="K76" s="722"/>
      <c r="L76" s="722"/>
      <c r="M76" s="592"/>
      <c r="N76" s="592"/>
      <c r="O76" s="592"/>
      <c r="P76" s="592"/>
      <c r="Q76" s="722"/>
      <c r="R76" s="722"/>
    </row>
    <row r="77" spans="1:18" s="179" customFormat="1" ht="42.75" customHeight="1">
      <c r="A77" s="494"/>
      <c r="B77" s="590"/>
      <c r="C77" s="590"/>
      <c r="D77" s="590"/>
      <c r="E77" s="722"/>
      <c r="F77" s="722"/>
      <c r="G77" s="722"/>
      <c r="H77" s="204" t="s">
        <v>1793</v>
      </c>
      <c r="I77" s="204">
        <v>50</v>
      </c>
      <c r="J77" s="722"/>
      <c r="K77" s="722"/>
      <c r="L77" s="722"/>
      <c r="M77" s="592"/>
      <c r="N77" s="592"/>
      <c r="O77" s="592"/>
      <c r="P77" s="592"/>
      <c r="Q77" s="722"/>
      <c r="R77" s="722"/>
    </row>
    <row r="78" spans="1:18" s="179" customFormat="1" ht="45" customHeight="1">
      <c r="A78" s="494"/>
      <c r="B78" s="590"/>
      <c r="C78" s="590"/>
      <c r="D78" s="590"/>
      <c r="E78" s="722"/>
      <c r="F78" s="722"/>
      <c r="G78" s="722"/>
      <c r="H78" s="204" t="s">
        <v>2437</v>
      </c>
      <c r="I78" s="204">
        <v>1</v>
      </c>
      <c r="J78" s="722"/>
      <c r="K78" s="722"/>
      <c r="L78" s="722"/>
      <c r="M78" s="592"/>
      <c r="N78" s="592"/>
      <c r="O78" s="592"/>
      <c r="P78" s="592"/>
      <c r="Q78" s="722"/>
      <c r="R78" s="722"/>
    </row>
    <row r="79" spans="1:18" s="179" customFormat="1" ht="52.5" customHeight="1">
      <c r="A79" s="494"/>
      <c r="B79" s="591"/>
      <c r="C79" s="591"/>
      <c r="D79" s="591"/>
      <c r="E79" s="723"/>
      <c r="F79" s="723"/>
      <c r="G79" s="723"/>
      <c r="H79" s="398" t="s">
        <v>2438</v>
      </c>
      <c r="I79" s="204">
        <v>50</v>
      </c>
      <c r="J79" s="723"/>
      <c r="K79" s="723"/>
      <c r="L79" s="723"/>
      <c r="M79" s="593"/>
      <c r="N79" s="593"/>
      <c r="O79" s="593"/>
      <c r="P79" s="593"/>
      <c r="Q79" s="723"/>
      <c r="R79" s="723"/>
    </row>
    <row r="80" spans="1:18" s="179" customFormat="1" ht="44.25" customHeight="1">
      <c r="A80" s="494">
        <v>22</v>
      </c>
      <c r="B80" s="494" t="s">
        <v>47</v>
      </c>
      <c r="C80" s="494">
        <v>1</v>
      </c>
      <c r="D80" s="494">
        <v>4</v>
      </c>
      <c r="E80" s="719" t="s">
        <v>2506</v>
      </c>
      <c r="F80" s="719" t="s">
        <v>2507</v>
      </c>
      <c r="G80" s="719" t="s">
        <v>2508</v>
      </c>
      <c r="H80" s="204" t="s">
        <v>2437</v>
      </c>
      <c r="I80" s="204">
        <v>1</v>
      </c>
      <c r="J80" s="719" t="s">
        <v>2509</v>
      </c>
      <c r="K80" s="719" t="s">
        <v>38</v>
      </c>
      <c r="L80" s="719" t="s">
        <v>944</v>
      </c>
      <c r="M80" s="558">
        <v>30000</v>
      </c>
      <c r="N80" s="558"/>
      <c r="O80" s="558">
        <v>30000</v>
      </c>
      <c r="P80" s="558"/>
      <c r="Q80" s="719" t="s">
        <v>2510</v>
      </c>
      <c r="R80" s="719" t="s">
        <v>2511</v>
      </c>
    </row>
    <row r="81" spans="1:18" s="179" customFormat="1" ht="48" customHeight="1">
      <c r="A81" s="494"/>
      <c r="B81" s="494"/>
      <c r="C81" s="494"/>
      <c r="D81" s="494"/>
      <c r="E81" s="719"/>
      <c r="F81" s="719"/>
      <c r="G81" s="719"/>
      <c r="H81" s="398" t="s">
        <v>2438</v>
      </c>
      <c r="I81" s="204">
        <v>45</v>
      </c>
      <c r="J81" s="719"/>
      <c r="K81" s="719"/>
      <c r="L81" s="719"/>
      <c r="M81" s="558"/>
      <c r="N81" s="558"/>
      <c r="O81" s="558"/>
      <c r="P81" s="558"/>
      <c r="Q81" s="719"/>
      <c r="R81" s="719"/>
    </row>
    <row r="82" spans="1:18" s="179" customFormat="1" ht="19.5" customHeight="1">
      <c r="A82" s="494">
        <v>23</v>
      </c>
      <c r="B82" s="494" t="s">
        <v>1250</v>
      </c>
      <c r="C82" s="494">
        <v>5</v>
      </c>
      <c r="D82" s="494">
        <v>13</v>
      </c>
      <c r="E82" s="719" t="s">
        <v>2512</v>
      </c>
      <c r="F82" s="719" t="s">
        <v>2513</v>
      </c>
      <c r="G82" s="719" t="s">
        <v>2482</v>
      </c>
      <c r="H82" s="482" t="s">
        <v>1791</v>
      </c>
      <c r="I82" s="482">
        <v>1</v>
      </c>
      <c r="J82" s="719" t="s">
        <v>2514</v>
      </c>
      <c r="K82" s="719" t="s">
        <v>50</v>
      </c>
      <c r="L82" s="719" t="s">
        <v>944</v>
      </c>
      <c r="M82" s="558">
        <v>7673.54</v>
      </c>
      <c r="N82" s="558"/>
      <c r="O82" s="558">
        <v>7673.54</v>
      </c>
      <c r="P82" s="558"/>
      <c r="Q82" s="719" t="s">
        <v>2515</v>
      </c>
      <c r="R82" s="719" t="s">
        <v>2516</v>
      </c>
    </row>
    <row r="83" spans="1:18" s="179" customFormat="1" ht="19.5" customHeight="1">
      <c r="A83" s="494"/>
      <c r="B83" s="494"/>
      <c r="C83" s="494"/>
      <c r="D83" s="494"/>
      <c r="E83" s="719"/>
      <c r="F83" s="719"/>
      <c r="G83" s="719"/>
      <c r="H83" s="482"/>
      <c r="I83" s="482"/>
      <c r="J83" s="719"/>
      <c r="K83" s="719"/>
      <c r="L83" s="719"/>
      <c r="M83" s="558"/>
      <c r="N83" s="558"/>
      <c r="O83" s="558"/>
      <c r="P83" s="558"/>
      <c r="Q83" s="719"/>
      <c r="R83" s="719"/>
    </row>
    <row r="84" spans="1:18" s="179" customFormat="1" ht="31.5" customHeight="1">
      <c r="A84" s="494"/>
      <c r="B84" s="494"/>
      <c r="C84" s="494"/>
      <c r="D84" s="494"/>
      <c r="E84" s="719"/>
      <c r="F84" s="719"/>
      <c r="G84" s="719"/>
      <c r="H84" s="204" t="s">
        <v>2517</v>
      </c>
      <c r="I84" s="204">
        <v>2</v>
      </c>
      <c r="J84" s="719"/>
      <c r="K84" s="719"/>
      <c r="L84" s="719"/>
      <c r="M84" s="558"/>
      <c r="N84" s="558"/>
      <c r="O84" s="558"/>
      <c r="P84" s="558"/>
      <c r="Q84" s="719"/>
      <c r="R84" s="719"/>
    </row>
    <row r="85" spans="1:18" s="179" customFormat="1" ht="35.25" customHeight="1">
      <c r="A85" s="494"/>
      <c r="B85" s="494"/>
      <c r="C85" s="494"/>
      <c r="D85" s="494"/>
      <c r="E85" s="719"/>
      <c r="F85" s="719"/>
      <c r="G85" s="719"/>
      <c r="H85" s="204" t="s">
        <v>1793</v>
      </c>
      <c r="I85" s="204">
        <v>90</v>
      </c>
      <c r="J85" s="719"/>
      <c r="K85" s="719"/>
      <c r="L85" s="719"/>
      <c r="M85" s="558"/>
      <c r="N85" s="558"/>
      <c r="O85" s="558"/>
      <c r="P85" s="558"/>
      <c r="Q85" s="719"/>
      <c r="R85" s="719"/>
    </row>
    <row r="86" spans="1:18" s="179" customFormat="1" ht="33.75" customHeight="1">
      <c r="A86" s="494">
        <v>24</v>
      </c>
      <c r="B86" s="494" t="s">
        <v>47</v>
      </c>
      <c r="C86" s="494">
        <v>1</v>
      </c>
      <c r="D86" s="494">
        <v>13</v>
      </c>
      <c r="E86" s="719" t="s">
        <v>2518</v>
      </c>
      <c r="F86" s="719" t="s">
        <v>2519</v>
      </c>
      <c r="G86" s="719" t="s">
        <v>368</v>
      </c>
      <c r="H86" s="204" t="s">
        <v>2437</v>
      </c>
      <c r="I86" s="204">
        <v>1</v>
      </c>
      <c r="J86" s="719" t="s">
        <v>2520</v>
      </c>
      <c r="K86" s="719" t="s">
        <v>1262</v>
      </c>
      <c r="L86" s="719" t="s">
        <v>944</v>
      </c>
      <c r="M86" s="558">
        <v>15638.93</v>
      </c>
      <c r="N86" s="558"/>
      <c r="O86" s="558">
        <v>15638.93</v>
      </c>
      <c r="P86" s="558"/>
      <c r="Q86" s="719" t="s">
        <v>1176</v>
      </c>
      <c r="R86" s="719" t="s">
        <v>2462</v>
      </c>
    </row>
    <row r="87" spans="1:18" s="179" customFormat="1" ht="28.5" customHeight="1">
      <c r="A87" s="494"/>
      <c r="B87" s="494"/>
      <c r="C87" s="494"/>
      <c r="D87" s="494"/>
      <c r="E87" s="719"/>
      <c r="F87" s="719"/>
      <c r="G87" s="719"/>
      <c r="H87" s="398" t="s">
        <v>2438</v>
      </c>
      <c r="I87" s="204">
        <v>20</v>
      </c>
      <c r="J87" s="719"/>
      <c r="K87" s="719"/>
      <c r="L87" s="719"/>
      <c r="M87" s="558"/>
      <c r="N87" s="558"/>
      <c r="O87" s="558"/>
      <c r="P87" s="558"/>
      <c r="Q87" s="719"/>
      <c r="R87" s="719"/>
    </row>
    <row r="88" spans="1:18" s="179" customFormat="1" ht="32.25" customHeight="1">
      <c r="A88" s="494">
        <v>25</v>
      </c>
      <c r="B88" s="494" t="s">
        <v>47</v>
      </c>
      <c r="C88" s="494">
        <v>4</v>
      </c>
      <c r="D88" s="494">
        <v>6</v>
      </c>
      <c r="E88" s="719" t="s">
        <v>2521</v>
      </c>
      <c r="F88" s="719" t="s">
        <v>2522</v>
      </c>
      <c r="G88" s="719" t="s">
        <v>2523</v>
      </c>
      <c r="H88" s="204" t="s">
        <v>1794</v>
      </c>
      <c r="I88" s="204">
        <v>1900</v>
      </c>
      <c r="J88" s="719" t="s">
        <v>2524</v>
      </c>
      <c r="K88" s="719" t="s">
        <v>42</v>
      </c>
      <c r="L88" s="719" t="s">
        <v>944</v>
      </c>
      <c r="M88" s="558">
        <v>9903.9599999999991</v>
      </c>
      <c r="N88" s="558"/>
      <c r="O88" s="558">
        <v>9903.9599999999991</v>
      </c>
      <c r="P88" s="558"/>
      <c r="Q88" s="719" t="s">
        <v>2525</v>
      </c>
      <c r="R88" s="719" t="s">
        <v>2526</v>
      </c>
    </row>
    <row r="89" spans="1:18" s="179" customFormat="1" ht="36.75" customHeight="1">
      <c r="A89" s="494"/>
      <c r="B89" s="494"/>
      <c r="C89" s="494"/>
      <c r="D89" s="494"/>
      <c r="E89" s="719"/>
      <c r="F89" s="719"/>
      <c r="G89" s="719"/>
      <c r="H89" s="204" t="s">
        <v>1794</v>
      </c>
      <c r="I89" s="204">
        <v>1900</v>
      </c>
      <c r="J89" s="719"/>
      <c r="K89" s="719"/>
      <c r="L89" s="719"/>
      <c r="M89" s="558"/>
      <c r="N89" s="558"/>
      <c r="O89" s="558"/>
      <c r="P89" s="558"/>
      <c r="Q89" s="719"/>
      <c r="R89" s="719"/>
    </row>
    <row r="90" spans="1:18" s="179" customFormat="1" ht="19.5" customHeight="1">
      <c r="A90" s="494">
        <v>26</v>
      </c>
      <c r="B90" s="494" t="s">
        <v>50</v>
      </c>
      <c r="C90" s="494">
        <v>2</v>
      </c>
      <c r="D90" s="494">
        <v>10</v>
      </c>
      <c r="E90" s="719" t="s">
        <v>2527</v>
      </c>
      <c r="F90" s="719" t="s">
        <v>2528</v>
      </c>
      <c r="G90" s="719" t="s">
        <v>2529</v>
      </c>
      <c r="H90" s="482" t="s">
        <v>1791</v>
      </c>
      <c r="I90" s="482">
        <v>1</v>
      </c>
      <c r="J90" s="719" t="s">
        <v>2530</v>
      </c>
      <c r="K90" s="719" t="s">
        <v>1262</v>
      </c>
      <c r="L90" s="719" t="s">
        <v>944</v>
      </c>
      <c r="M90" s="558">
        <v>18902.509999999998</v>
      </c>
      <c r="N90" s="558"/>
      <c r="O90" s="558">
        <v>17502.86</v>
      </c>
      <c r="P90" s="558"/>
      <c r="Q90" s="719" t="s">
        <v>2531</v>
      </c>
      <c r="R90" s="719" t="s">
        <v>2532</v>
      </c>
    </row>
    <row r="91" spans="1:18" s="179" customFormat="1" ht="19.5" customHeight="1">
      <c r="A91" s="494"/>
      <c r="B91" s="494"/>
      <c r="C91" s="494"/>
      <c r="D91" s="494"/>
      <c r="E91" s="719"/>
      <c r="F91" s="719"/>
      <c r="G91" s="719"/>
      <c r="H91" s="482"/>
      <c r="I91" s="482"/>
      <c r="J91" s="719"/>
      <c r="K91" s="719"/>
      <c r="L91" s="719"/>
      <c r="M91" s="558"/>
      <c r="N91" s="558"/>
      <c r="O91" s="558"/>
      <c r="P91" s="558"/>
      <c r="Q91" s="719"/>
      <c r="R91" s="719"/>
    </row>
    <row r="92" spans="1:18" s="179" customFormat="1" ht="45" customHeight="1">
      <c r="A92" s="494"/>
      <c r="B92" s="494"/>
      <c r="C92" s="494"/>
      <c r="D92" s="494"/>
      <c r="E92" s="719"/>
      <c r="F92" s="719"/>
      <c r="G92" s="719"/>
      <c r="H92" s="204" t="s">
        <v>1793</v>
      </c>
      <c r="I92" s="204">
        <v>800</v>
      </c>
      <c r="J92" s="719"/>
      <c r="K92" s="719"/>
      <c r="L92" s="719"/>
      <c r="M92" s="558"/>
      <c r="N92" s="558"/>
      <c r="O92" s="558"/>
      <c r="P92" s="558"/>
      <c r="Q92" s="719"/>
      <c r="R92" s="719"/>
    </row>
    <row r="93" spans="1:18" s="179" customFormat="1" ht="19.5" customHeight="1">
      <c r="A93" s="494">
        <v>27</v>
      </c>
      <c r="B93" s="494" t="s">
        <v>53</v>
      </c>
      <c r="C93" s="494">
        <v>5</v>
      </c>
      <c r="D93" s="494">
        <v>13</v>
      </c>
      <c r="E93" s="719" t="s">
        <v>2533</v>
      </c>
      <c r="F93" s="719" t="s">
        <v>2534</v>
      </c>
      <c r="G93" s="719" t="s">
        <v>2535</v>
      </c>
      <c r="H93" s="482" t="s">
        <v>1791</v>
      </c>
      <c r="I93" s="482">
        <v>1</v>
      </c>
      <c r="J93" s="719" t="s">
        <v>2536</v>
      </c>
      <c r="K93" s="719" t="s">
        <v>1106</v>
      </c>
      <c r="L93" s="719" t="s">
        <v>944</v>
      </c>
      <c r="M93" s="558">
        <v>20009</v>
      </c>
      <c r="N93" s="558"/>
      <c r="O93" s="558">
        <v>19557.25</v>
      </c>
      <c r="P93" s="558"/>
      <c r="Q93" s="719" t="s">
        <v>2537</v>
      </c>
      <c r="R93" s="719" t="s">
        <v>2538</v>
      </c>
    </row>
    <row r="94" spans="1:18" s="179" customFormat="1" ht="19.5" customHeight="1">
      <c r="A94" s="494"/>
      <c r="B94" s="494"/>
      <c r="C94" s="494"/>
      <c r="D94" s="494"/>
      <c r="E94" s="719"/>
      <c r="F94" s="719"/>
      <c r="G94" s="719"/>
      <c r="H94" s="482"/>
      <c r="I94" s="482"/>
      <c r="J94" s="719"/>
      <c r="K94" s="719"/>
      <c r="L94" s="719"/>
      <c r="M94" s="558"/>
      <c r="N94" s="558"/>
      <c r="O94" s="558"/>
      <c r="P94" s="558"/>
      <c r="Q94" s="719"/>
      <c r="R94" s="719"/>
    </row>
    <row r="95" spans="1:18" s="179" customFormat="1" ht="46.5" customHeight="1">
      <c r="A95" s="494"/>
      <c r="B95" s="494"/>
      <c r="C95" s="494"/>
      <c r="D95" s="494"/>
      <c r="E95" s="719"/>
      <c r="F95" s="719"/>
      <c r="G95" s="719"/>
      <c r="H95" s="204" t="s">
        <v>1793</v>
      </c>
      <c r="I95" s="204">
        <v>180</v>
      </c>
      <c r="J95" s="719"/>
      <c r="K95" s="719"/>
      <c r="L95" s="719"/>
      <c r="M95" s="558"/>
      <c r="N95" s="558"/>
      <c r="O95" s="558"/>
      <c r="P95" s="558"/>
      <c r="Q95" s="719"/>
      <c r="R95" s="719"/>
    </row>
    <row r="96" spans="1:18" s="179" customFormat="1" ht="19.5" customHeight="1">
      <c r="A96" s="494">
        <v>28</v>
      </c>
      <c r="B96" s="494" t="s">
        <v>1250</v>
      </c>
      <c r="C96" s="494">
        <v>1</v>
      </c>
      <c r="D96" s="494">
        <v>10</v>
      </c>
      <c r="E96" s="719" t="s">
        <v>2539</v>
      </c>
      <c r="F96" s="719" t="s">
        <v>2540</v>
      </c>
      <c r="G96" s="719" t="s">
        <v>2482</v>
      </c>
      <c r="H96" s="482" t="s">
        <v>1791</v>
      </c>
      <c r="I96" s="482">
        <v>1</v>
      </c>
      <c r="J96" s="719" t="s">
        <v>2541</v>
      </c>
      <c r="K96" s="719" t="s">
        <v>1262</v>
      </c>
      <c r="L96" s="719" t="s">
        <v>944</v>
      </c>
      <c r="M96" s="558">
        <v>32480</v>
      </c>
      <c r="N96" s="558"/>
      <c r="O96" s="558">
        <v>20215</v>
      </c>
      <c r="P96" s="558"/>
      <c r="Q96" s="719" t="s">
        <v>2542</v>
      </c>
      <c r="R96" s="719" t="s">
        <v>2543</v>
      </c>
    </row>
    <row r="97" spans="1:18" s="179" customFormat="1" ht="19.5" customHeight="1">
      <c r="A97" s="494"/>
      <c r="B97" s="494"/>
      <c r="C97" s="494"/>
      <c r="D97" s="494"/>
      <c r="E97" s="719"/>
      <c r="F97" s="719"/>
      <c r="G97" s="719"/>
      <c r="H97" s="482"/>
      <c r="I97" s="482"/>
      <c r="J97" s="719"/>
      <c r="K97" s="719"/>
      <c r="L97" s="719"/>
      <c r="M97" s="558"/>
      <c r="N97" s="558"/>
      <c r="O97" s="558"/>
      <c r="P97" s="558"/>
      <c r="Q97" s="719"/>
      <c r="R97" s="719"/>
    </row>
    <row r="98" spans="1:18" s="179" customFormat="1" ht="48.75" customHeight="1">
      <c r="A98" s="494"/>
      <c r="B98" s="494"/>
      <c r="C98" s="494"/>
      <c r="D98" s="494"/>
      <c r="E98" s="719"/>
      <c r="F98" s="719"/>
      <c r="G98" s="719"/>
      <c r="H98" s="204" t="s">
        <v>1793</v>
      </c>
      <c r="I98" s="204">
        <v>600</v>
      </c>
      <c r="J98" s="719"/>
      <c r="K98" s="719"/>
      <c r="L98" s="719"/>
      <c r="M98" s="558"/>
      <c r="N98" s="558"/>
      <c r="O98" s="558"/>
      <c r="P98" s="558"/>
      <c r="Q98" s="719"/>
      <c r="R98" s="719"/>
    </row>
    <row r="99" spans="1:18" s="179" customFormat="1" ht="19.5" customHeight="1">
      <c r="A99" s="494">
        <v>29</v>
      </c>
      <c r="B99" s="494" t="s">
        <v>47</v>
      </c>
      <c r="C99" s="494">
        <v>2</v>
      </c>
      <c r="D99" s="494">
        <v>4</v>
      </c>
      <c r="E99" s="719" t="s">
        <v>2544</v>
      </c>
      <c r="F99" s="719" t="s">
        <v>2545</v>
      </c>
      <c r="G99" s="719" t="s">
        <v>108</v>
      </c>
      <c r="H99" s="482" t="s">
        <v>1791</v>
      </c>
      <c r="I99" s="482">
        <v>1</v>
      </c>
      <c r="J99" s="719" t="s">
        <v>2546</v>
      </c>
      <c r="K99" s="719" t="s">
        <v>1262</v>
      </c>
      <c r="L99" s="719" t="s">
        <v>944</v>
      </c>
      <c r="M99" s="558">
        <v>13098.96</v>
      </c>
      <c r="N99" s="558"/>
      <c r="O99" s="558">
        <v>3919.33</v>
      </c>
      <c r="P99" s="558"/>
      <c r="Q99" s="719" t="s">
        <v>2547</v>
      </c>
      <c r="R99" s="719" t="s">
        <v>2548</v>
      </c>
    </row>
    <row r="100" spans="1:18" s="179" customFormat="1" ht="19.5" customHeight="1">
      <c r="A100" s="494"/>
      <c r="B100" s="494"/>
      <c r="C100" s="494"/>
      <c r="D100" s="494"/>
      <c r="E100" s="719"/>
      <c r="F100" s="719"/>
      <c r="G100" s="719"/>
      <c r="H100" s="482"/>
      <c r="I100" s="482"/>
      <c r="J100" s="719"/>
      <c r="K100" s="719"/>
      <c r="L100" s="719"/>
      <c r="M100" s="558"/>
      <c r="N100" s="558"/>
      <c r="O100" s="558"/>
      <c r="P100" s="558"/>
      <c r="Q100" s="719"/>
      <c r="R100" s="719"/>
    </row>
    <row r="101" spans="1:18" s="179" customFormat="1" ht="39.75" customHeight="1">
      <c r="A101" s="494"/>
      <c r="B101" s="494"/>
      <c r="C101" s="494"/>
      <c r="D101" s="494"/>
      <c r="E101" s="719"/>
      <c r="F101" s="719"/>
      <c r="G101" s="719"/>
      <c r="H101" s="204" t="s">
        <v>1793</v>
      </c>
      <c r="I101" s="204">
        <v>30</v>
      </c>
      <c r="J101" s="719"/>
      <c r="K101" s="719"/>
      <c r="L101" s="719"/>
      <c r="M101" s="558"/>
      <c r="N101" s="558"/>
      <c r="O101" s="558"/>
      <c r="P101" s="558"/>
      <c r="Q101" s="719"/>
      <c r="R101" s="719"/>
    </row>
    <row r="102" spans="1:18" s="179" customFormat="1" ht="19.5" customHeight="1">
      <c r="A102" s="494">
        <v>30</v>
      </c>
      <c r="B102" s="494" t="s">
        <v>1250</v>
      </c>
      <c r="C102" s="494">
        <v>1</v>
      </c>
      <c r="D102" s="494">
        <v>12</v>
      </c>
      <c r="E102" s="719" t="s">
        <v>2549</v>
      </c>
      <c r="F102" s="719" t="s">
        <v>2550</v>
      </c>
      <c r="G102" s="719" t="s">
        <v>2551</v>
      </c>
      <c r="H102" s="482" t="s">
        <v>1791</v>
      </c>
      <c r="I102" s="482">
        <v>10</v>
      </c>
      <c r="J102" s="719" t="s">
        <v>2552</v>
      </c>
      <c r="K102" s="719" t="s">
        <v>38</v>
      </c>
      <c r="L102" s="719" t="s">
        <v>944</v>
      </c>
      <c r="M102" s="558">
        <v>15952.18</v>
      </c>
      <c r="N102" s="565"/>
      <c r="O102" s="558">
        <v>9741.61</v>
      </c>
      <c r="P102" s="558"/>
      <c r="Q102" s="719" t="s">
        <v>2553</v>
      </c>
      <c r="R102" s="719" t="s">
        <v>2554</v>
      </c>
    </row>
    <row r="103" spans="1:18" s="179" customFormat="1" ht="19.5" customHeight="1">
      <c r="A103" s="494"/>
      <c r="B103" s="494"/>
      <c r="C103" s="494"/>
      <c r="D103" s="494"/>
      <c r="E103" s="719"/>
      <c r="F103" s="719"/>
      <c r="G103" s="719"/>
      <c r="H103" s="482"/>
      <c r="I103" s="482"/>
      <c r="J103" s="719"/>
      <c r="K103" s="719"/>
      <c r="L103" s="719"/>
      <c r="M103" s="558"/>
      <c r="N103" s="592"/>
      <c r="O103" s="558"/>
      <c r="P103" s="558"/>
      <c r="Q103" s="719"/>
      <c r="R103" s="719"/>
    </row>
    <row r="104" spans="1:18" s="179" customFormat="1" ht="47.25" customHeight="1">
      <c r="A104" s="494"/>
      <c r="B104" s="494"/>
      <c r="C104" s="494"/>
      <c r="D104" s="494"/>
      <c r="E104" s="719"/>
      <c r="F104" s="719"/>
      <c r="G104" s="719"/>
      <c r="H104" s="204" t="s">
        <v>1793</v>
      </c>
      <c r="I104" s="204">
        <v>300</v>
      </c>
      <c r="J104" s="719"/>
      <c r="K104" s="719"/>
      <c r="L104" s="719"/>
      <c r="M104" s="558"/>
      <c r="N104" s="593"/>
      <c r="O104" s="558"/>
      <c r="P104" s="558"/>
      <c r="Q104" s="719"/>
      <c r="R104" s="719"/>
    </row>
    <row r="105" spans="1:18" s="179" customFormat="1" ht="19.5" customHeight="1">
      <c r="A105" s="494">
        <v>31</v>
      </c>
      <c r="B105" s="494" t="s">
        <v>1250</v>
      </c>
      <c r="C105" s="494">
        <v>1</v>
      </c>
      <c r="D105" s="494">
        <v>11</v>
      </c>
      <c r="E105" s="719" t="s">
        <v>2555</v>
      </c>
      <c r="F105" s="720" t="s">
        <v>2556</v>
      </c>
      <c r="G105" s="719" t="s">
        <v>2334</v>
      </c>
      <c r="H105" s="482" t="s">
        <v>1791</v>
      </c>
      <c r="I105" s="482">
        <v>1</v>
      </c>
      <c r="J105" s="719" t="s">
        <v>2557</v>
      </c>
      <c r="K105" s="719" t="s">
        <v>42</v>
      </c>
      <c r="L105" s="719" t="s">
        <v>944</v>
      </c>
      <c r="M105" s="558">
        <v>13337.92</v>
      </c>
      <c r="N105" s="558"/>
      <c r="O105" s="558">
        <v>10000</v>
      </c>
      <c r="P105" s="558"/>
      <c r="Q105" s="719" t="s">
        <v>2558</v>
      </c>
      <c r="R105" s="719" t="s">
        <v>2559</v>
      </c>
    </row>
    <row r="106" spans="1:18" s="179" customFormat="1" ht="19.5" customHeight="1">
      <c r="A106" s="494"/>
      <c r="B106" s="494"/>
      <c r="C106" s="494"/>
      <c r="D106" s="494"/>
      <c r="E106" s="719"/>
      <c r="F106" s="719"/>
      <c r="G106" s="719"/>
      <c r="H106" s="482"/>
      <c r="I106" s="482"/>
      <c r="J106" s="719"/>
      <c r="K106" s="719"/>
      <c r="L106" s="719"/>
      <c r="M106" s="558"/>
      <c r="N106" s="558"/>
      <c r="O106" s="558"/>
      <c r="P106" s="558"/>
      <c r="Q106" s="719"/>
      <c r="R106" s="719"/>
    </row>
    <row r="107" spans="1:18" s="179" customFormat="1" ht="43.5" customHeight="1">
      <c r="A107" s="494"/>
      <c r="B107" s="494"/>
      <c r="C107" s="494"/>
      <c r="D107" s="494"/>
      <c r="E107" s="719"/>
      <c r="F107" s="719"/>
      <c r="G107" s="719"/>
      <c r="H107" s="204" t="s">
        <v>1793</v>
      </c>
      <c r="I107" s="204">
        <v>42</v>
      </c>
      <c r="J107" s="719"/>
      <c r="K107" s="719"/>
      <c r="L107" s="719"/>
      <c r="M107" s="558"/>
      <c r="N107" s="558"/>
      <c r="O107" s="558"/>
      <c r="P107" s="558"/>
      <c r="Q107" s="719"/>
      <c r="R107" s="719"/>
    </row>
    <row r="108" spans="1:18" s="179" customFormat="1" ht="19.5" customHeight="1">
      <c r="A108" s="494">
        <v>32</v>
      </c>
      <c r="B108" s="494" t="s">
        <v>47</v>
      </c>
      <c r="C108" s="494">
        <v>1</v>
      </c>
      <c r="D108" s="494">
        <v>13</v>
      </c>
      <c r="E108" s="719" t="s">
        <v>2560</v>
      </c>
      <c r="F108" s="719" t="s">
        <v>2561</v>
      </c>
      <c r="G108" s="719" t="s">
        <v>37</v>
      </c>
      <c r="H108" s="482" t="s">
        <v>1791</v>
      </c>
      <c r="I108" s="482">
        <v>1</v>
      </c>
      <c r="J108" s="719" t="s">
        <v>2562</v>
      </c>
      <c r="K108" s="719" t="s">
        <v>50</v>
      </c>
      <c r="L108" s="719" t="s">
        <v>944</v>
      </c>
      <c r="M108" s="558">
        <v>19680</v>
      </c>
      <c r="N108" s="558"/>
      <c r="O108" s="558">
        <v>19680</v>
      </c>
      <c r="P108" s="558"/>
      <c r="Q108" s="719" t="s">
        <v>2563</v>
      </c>
      <c r="R108" s="719" t="s">
        <v>2564</v>
      </c>
    </row>
    <row r="109" spans="1:18" s="179" customFormat="1" ht="19.5" customHeight="1">
      <c r="A109" s="494"/>
      <c r="B109" s="494"/>
      <c r="C109" s="494"/>
      <c r="D109" s="494"/>
      <c r="E109" s="719"/>
      <c r="F109" s="719"/>
      <c r="G109" s="719"/>
      <c r="H109" s="482"/>
      <c r="I109" s="482"/>
      <c r="J109" s="719"/>
      <c r="K109" s="719"/>
      <c r="L109" s="719"/>
      <c r="M109" s="558"/>
      <c r="N109" s="558"/>
      <c r="O109" s="558"/>
      <c r="P109" s="558"/>
      <c r="Q109" s="719"/>
      <c r="R109" s="719"/>
    </row>
    <row r="110" spans="1:18" s="179" customFormat="1" ht="38.25" customHeight="1">
      <c r="A110" s="494"/>
      <c r="B110" s="494"/>
      <c r="C110" s="494"/>
      <c r="D110" s="494"/>
      <c r="E110" s="719"/>
      <c r="F110" s="719"/>
      <c r="G110" s="719"/>
      <c r="H110" s="204" t="s">
        <v>1793</v>
      </c>
      <c r="I110" s="204">
        <v>100</v>
      </c>
      <c r="J110" s="719"/>
      <c r="K110" s="719"/>
      <c r="L110" s="719"/>
      <c r="M110" s="558"/>
      <c r="N110" s="558"/>
      <c r="O110" s="558"/>
      <c r="P110" s="558"/>
      <c r="Q110" s="719"/>
      <c r="R110" s="719"/>
    </row>
    <row r="111" spans="1:18" s="179" customFormat="1" ht="33.75" customHeight="1">
      <c r="A111" s="494"/>
      <c r="B111" s="494"/>
      <c r="C111" s="494"/>
      <c r="D111" s="494"/>
      <c r="E111" s="719"/>
      <c r="F111" s="719"/>
      <c r="G111" s="719"/>
      <c r="H111" s="204" t="s">
        <v>1794</v>
      </c>
      <c r="I111" s="204">
        <v>300</v>
      </c>
      <c r="J111" s="719"/>
      <c r="K111" s="719"/>
      <c r="L111" s="719"/>
      <c r="M111" s="558"/>
      <c r="N111" s="558"/>
      <c r="O111" s="558"/>
      <c r="P111" s="558"/>
      <c r="Q111" s="719"/>
      <c r="R111" s="719"/>
    </row>
    <row r="112" spans="1:18" s="179" customFormat="1" ht="19.5" customHeight="1">
      <c r="A112" s="494">
        <v>33</v>
      </c>
      <c r="B112" s="494" t="s">
        <v>47</v>
      </c>
      <c r="C112" s="494">
        <v>2</v>
      </c>
      <c r="D112" s="494">
        <v>4</v>
      </c>
      <c r="E112" s="719" t="s">
        <v>2565</v>
      </c>
      <c r="F112" s="719" t="s">
        <v>2566</v>
      </c>
      <c r="G112" s="719" t="s">
        <v>108</v>
      </c>
      <c r="H112" s="482" t="s">
        <v>1791</v>
      </c>
      <c r="I112" s="482">
        <v>1</v>
      </c>
      <c r="J112" s="719" t="s">
        <v>2567</v>
      </c>
      <c r="K112" s="719" t="s">
        <v>50</v>
      </c>
      <c r="L112" s="719" t="s">
        <v>944</v>
      </c>
      <c r="M112" s="558">
        <v>13505.26</v>
      </c>
      <c r="N112" s="558"/>
      <c r="O112" s="558">
        <v>13384.4</v>
      </c>
      <c r="P112" s="558"/>
      <c r="Q112" s="719" t="s">
        <v>2531</v>
      </c>
      <c r="R112" s="719" t="s">
        <v>2568</v>
      </c>
    </row>
    <row r="113" spans="1:18" s="179" customFormat="1" ht="19.5" customHeight="1">
      <c r="A113" s="494"/>
      <c r="B113" s="494"/>
      <c r="C113" s="494"/>
      <c r="D113" s="494"/>
      <c r="E113" s="719"/>
      <c r="F113" s="719"/>
      <c r="G113" s="719"/>
      <c r="H113" s="482"/>
      <c r="I113" s="482"/>
      <c r="J113" s="719"/>
      <c r="K113" s="719"/>
      <c r="L113" s="719"/>
      <c r="M113" s="558"/>
      <c r="N113" s="558"/>
      <c r="O113" s="558"/>
      <c r="P113" s="558"/>
      <c r="Q113" s="719"/>
      <c r="R113" s="719"/>
    </row>
    <row r="114" spans="1:18" s="179" customFormat="1" ht="40.5" customHeight="1">
      <c r="A114" s="494"/>
      <c r="B114" s="494"/>
      <c r="C114" s="494"/>
      <c r="D114" s="494"/>
      <c r="E114" s="719"/>
      <c r="F114" s="719"/>
      <c r="G114" s="719"/>
      <c r="H114" s="204" t="s">
        <v>1793</v>
      </c>
      <c r="I114" s="204">
        <v>39</v>
      </c>
      <c r="J114" s="719"/>
      <c r="K114" s="719"/>
      <c r="L114" s="719"/>
      <c r="M114" s="558"/>
      <c r="N114" s="558"/>
      <c r="O114" s="558"/>
      <c r="P114" s="558"/>
      <c r="Q114" s="719"/>
      <c r="R114" s="719"/>
    </row>
    <row r="115" spans="1:18" s="203" customFormat="1" ht="51" customHeight="1">
      <c r="A115" s="519">
        <v>34</v>
      </c>
      <c r="B115" s="679" t="s">
        <v>1250</v>
      </c>
      <c r="C115" s="519">
        <v>1</v>
      </c>
      <c r="D115" s="519">
        <v>6</v>
      </c>
      <c r="E115" s="519" t="s">
        <v>2569</v>
      </c>
      <c r="F115" s="511" t="s">
        <v>5397</v>
      </c>
      <c r="G115" s="519" t="s">
        <v>2570</v>
      </c>
      <c r="H115" s="274" t="s">
        <v>2571</v>
      </c>
      <c r="I115" s="144">
        <v>4</v>
      </c>
      <c r="J115" s="679" t="s">
        <v>2572</v>
      </c>
      <c r="K115" s="519" t="s">
        <v>944</v>
      </c>
      <c r="L115" s="519" t="s">
        <v>53</v>
      </c>
      <c r="M115" s="519"/>
      <c r="N115" s="647">
        <v>25000</v>
      </c>
      <c r="O115" s="519"/>
      <c r="P115" s="647">
        <v>25000</v>
      </c>
      <c r="Q115" s="679" t="s">
        <v>2424</v>
      </c>
      <c r="R115" s="511" t="s">
        <v>2573</v>
      </c>
    </row>
    <row r="116" spans="1:18" s="203" customFormat="1" ht="36" customHeight="1">
      <c r="A116" s="519"/>
      <c r="B116" s="680"/>
      <c r="C116" s="519"/>
      <c r="D116" s="519"/>
      <c r="E116" s="519"/>
      <c r="F116" s="512"/>
      <c r="G116" s="519"/>
      <c r="H116" s="144" t="s">
        <v>2574</v>
      </c>
      <c r="I116" s="144">
        <v>200</v>
      </c>
      <c r="J116" s="680"/>
      <c r="K116" s="519"/>
      <c r="L116" s="519"/>
      <c r="M116" s="519"/>
      <c r="N116" s="519"/>
      <c r="O116" s="519"/>
      <c r="P116" s="519"/>
      <c r="Q116" s="680"/>
      <c r="R116" s="512"/>
    </row>
    <row r="117" spans="1:18" s="203" customFormat="1" ht="32.25" customHeight="1">
      <c r="A117" s="511">
        <v>35</v>
      </c>
      <c r="B117" s="511" t="s">
        <v>1262</v>
      </c>
      <c r="C117" s="511">
        <v>1</v>
      </c>
      <c r="D117" s="511">
        <v>9</v>
      </c>
      <c r="E117" s="511" t="s">
        <v>2575</v>
      </c>
      <c r="F117" s="511" t="s">
        <v>2576</v>
      </c>
      <c r="G117" s="511" t="s">
        <v>2570</v>
      </c>
      <c r="H117" s="274" t="s">
        <v>2571</v>
      </c>
      <c r="I117" s="144">
        <v>1</v>
      </c>
      <c r="J117" s="511" t="s">
        <v>2577</v>
      </c>
      <c r="K117" s="511" t="s">
        <v>944</v>
      </c>
      <c r="L117" s="511" t="s">
        <v>53</v>
      </c>
      <c r="M117" s="511"/>
      <c r="N117" s="594">
        <v>10000</v>
      </c>
      <c r="O117" s="594"/>
      <c r="P117" s="594">
        <v>10000</v>
      </c>
      <c r="Q117" s="679" t="s">
        <v>2424</v>
      </c>
      <c r="R117" s="511" t="s">
        <v>2573</v>
      </c>
    </row>
    <row r="118" spans="1:18" s="203" customFormat="1" ht="67.5" customHeight="1">
      <c r="A118" s="512"/>
      <c r="B118" s="512"/>
      <c r="C118" s="512"/>
      <c r="D118" s="512"/>
      <c r="E118" s="512"/>
      <c r="F118" s="512"/>
      <c r="G118" s="512"/>
      <c r="H118" s="144" t="s">
        <v>2574</v>
      </c>
      <c r="I118" s="144">
        <v>50</v>
      </c>
      <c r="J118" s="512"/>
      <c r="K118" s="512"/>
      <c r="L118" s="512"/>
      <c r="M118" s="512"/>
      <c r="N118" s="595"/>
      <c r="O118" s="512"/>
      <c r="P118" s="595"/>
      <c r="Q118" s="680"/>
      <c r="R118" s="512"/>
    </row>
    <row r="119" spans="1:18" s="203" customFormat="1" ht="35.25" customHeight="1">
      <c r="A119" s="511">
        <v>36</v>
      </c>
      <c r="B119" s="511" t="s">
        <v>47</v>
      </c>
      <c r="C119" s="511">
        <v>1</v>
      </c>
      <c r="D119" s="511">
        <v>9</v>
      </c>
      <c r="E119" s="511" t="s">
        <v>2578</v>
      </c>
      <c r="F119" s="511" t="s">
        <v>2579</v>
      </c>
      <c r="G119" s="511" t="s">
        <v>2580</v>
      </c>
      <c r="H119" s="274" t="s">
        <v>2581</v>
      </c>
      <c r="I119" s="144">
        <v>1</v>
      </c>
      <c r="J119" s="511" t="s">
        <v>2582</v>
      </c>
      <c r="K119" s="511" t="s">
        <v>944</v>
      </c>
      <c r="L119" s="511" t="s">
        <v>53</v>
      </c>
      <c r="M119" s="511"/>
      <c r="N119" s="594">
        <v>10000</v>
      </c>
      <c r="O119" s="594"/>
      <c r="P119" s="594">
        <v>10000</v>
      </c>
      <c r="Q119" s="679" t="s">
        <v>2424</v>
      </c>
      <c r="R119" s="511" t="s">
        <v>2573</v>
      </c>
    </row>
    <row r="120" spans="1:18" s="203" customFormat="1" ht="19.5" customHeight="1">
      <c r="A120" s="512"/>
      <c r="B120" s="512"/>
      <c r="C120" s="512"/>
      <c r="D120" s="512"/>
      <c r="E120" s="512"/>
      <c r="F120" s="512"/>
      <c r="G120" s="512"/>
      <c r="H120" s="144" t="s">
        <v>310</v>
      </c>
      <c r="I120" s="144">
        <v>100</v>
      </c>
      <c r="J120" s="512"/>
      <c r="K120" s="512"/>
      <c r="L120" s="512"/>
      <c r="M120" s="512"/>
      <c r="N120" s="595"/>
      <c r="O120" s="512"/>
      <c r="P120" s="595"/>
      <c r="Q120" s="680"/>
      <c r="R120" s="512"/>
    </row>
    <row r="121" spans="1:18" s="203" customFormat="1" ht="48.75" customHeight="1">
      <c r="A121" s="511">
        <v>37</v>
      </c>
      <c r="B121" s="511" t="s">
        <v>1262</v>
      </c>
      <c r="C121" s="511" t="s">
        <v>2583</v>
      </c>
      <c r="D121" s="511">
        <v>10</v>
      </c>
      <c r="E121" s="511" t="s">
        <v>2584</v>
      </c>
      <c r="F121" s="511" t="s">
        <v>2585</v>
      </c>
      <c r="G121" s="511" t="s">
        <v>2422</v>
      </c>
      <c r="H121" s="274" t="s">
        <v>2586</v>
      </c>
      <c r="I121" s="144">
        <v>1</v>
      </c>
      <c r="J121" s="511" t="s">
        <v>2423</v>
      </c>
      <c r="K121" s="511" t="s">
        <v>944</v>
      </c>
      <c r="L121" s="511" t="s">
        <v>47</v>
      </c>
      <c r="M121" s="511"/>
      <c r="N121" s="594">
        <v>80289.490000000005</v>
      </c>
      <c r="O121" s="594"/>
      <c r="P121" s="594">
        <v>80289.490000000005</v>
      </c>
      <c r="Q121" s="679" t="s">
        <v>2424</v>
      </c>
      <c r="R121" s="511" t="s">
        <v>2573</v>
      </c>
    </row>
    <row r="122" spans="1:18" s="203" customFormat="1" ht="37.5" customHeight="1">
      <c r="A122" s="512"/>
      <c r="B122" s="512"/>
      <c r="C122" s="512"/>
      <c r="D122" s="512"/>
      <c r="E122" s="512"/>
      <c r="F122" s="512"/>
      <c r="G122" s="512"/>
      <c r="H122" s="144" t="s">
        <v>2587</v>
      </c>
      <c r="I122" s="144">
        <v>9</v>
      </c>
      <c r="J122" s="512"/>
      <c r="K122" s="512"/>
      <c r="L122" s="512"/>
      <c r="M122" s="512"/>
      <c r="N122" s="595"/>
      <c r="O122" s="512"/>
      <c r="P122" s="595"/>
      <c r="Q122" s="680"/>
      <c r="R122" s="512"/>
    </row>
    <row r="123" spans="1:18" s="203" customFormat="1" ht="36.75" customHeight="1">
      <c r="A123" s="511">
        <v>38</v>
      </c>
      <c r="B123" s="511" t="s">
        <v>1262</v>
      </c>
      <c r="C123" s="511" t="s">
        <v>2583</v>
      </c>
      <c r="D123" s="511">
        <v>10</v>
      </c>
      <c r="E123" s="511" t="s">
        <v>1812</v>
      </c>
      <c r="F123" s="511" t="s">
        <v>2588</v>
      </c>
      <c r="G123" s="511" t="s">
        <v>2422</v>
      </c>
      <c r="H123" s="274" t="s">
        <v>2586</v>
      </c>
      <c r="I123" s="144">
        <v>1</v>
      </c>
      <c r="J123" s="511" t="s">
        <v>2423</v>
      </c>
      <c r="K123" s="511" t="s">
        <v>944</v>
      </c>
      <c r="L123" s="511" t="s">
        <v>1262</v>
      </c>
      <c r="M123" s="511"/>
      <c r="N123" s="594">
        <v>69710.509999999995</v>
      </c>
      <c r="O123" s="594"/>
      <c r="P123" s="594">
        <v>69710.509999999995</v>
      </c>
      <c r="Q123" s="679" t="s">
        <v>2424</v>
      </c>
      <c r="R123" s="511" t="s">
        <v>2573</v>
      </c>
    </row>
    <row r="124" spans="1:18" s="203" customFormat="1" ht="40.5" customHeight="1">
      <c r="A124" s="512"/>
      <c r="B124" s="512"/>
      <c r="C124" s="512"/>
      <c r="D124" s="512"/>
      <c r="E124" s="512"/>
      <c r="F124" s="512"/>
      <c r="G124" s="512"/>
      <c r="H124" s="144" t="s">
        <v>2587</v>
      </c>
      <c r="I124" s="144">
        <v>10</v>
      </c>
      <c r="J124" s="512"/>
      <c r="K124" s="512"/>
      <c r="L124" s="512"/>
      <c r="M124" s="512"/>
      <c r="N124" s="595"/>
      <c r="O124" s="512"/>
      <c r="P124" s="595"/>
      <c r="Q124" s="680"/>
      <c r="R124" s="512"/>
    </row>
    <row r="125" spans="1:18" s="203" customFormat="1" ht="34.5" customHeight="1">
      <c r="A125" s="511">
        <v>39</v>
      </c>
      <c r="B125" s="511" t="s">
        <v>1262</v>
      </c>
      <c r="C125" s="511" t="s">
        <v>109</v>
      </c>
      <c r="D125" s="511">
        <v>13</v>
      </c>
      <c r="E125" s="511" t="s">
        <v>2589</v>
      </c>
      <c r="F125" s="511" t="s">
        <v>2590</v>
      </c>
      <c r="G125" s="511" t="s">
        <v>2591</v>
      </c>
      <c r="H125" s="274" t="s">
        <v>2592</v>
      </c>
      <c r="I125" s="144">
        <v>1</v>
      </c>
      <c r="J125" s="511" t="s">
        <v>2593</v>
      </c>
      <c r="K125" s="511" t="s">
        <v>944</v>
      </c>
      <c r="L125" s="511" t="s">
        <v>50</v>
      </c>
      <c r="M125" s="511"/>
      <c r="N125" s="594">
        <v>15135.15</v>
      </c>
      <c r="O125" s="594"/>
      <c r="P125" s="594">
        <v>15000</v>
      </c>
      <c r="Q125" s="679" t="s">
        <v>2424</v>
      </c>
      <c r="R125" s="511" t="s">
        <v>2573</v>
      </c>
    </row>
    <row r="126" spans="1:18" s="203" customFormat="1" ht="45.75" customHeight="1">
      <c r="A126" s="512"/>
      <c r="B126" s="512"/>
      <c r="C126" s="512"/>
      <c r="D126" s="512"/>
      <c r="E126" s="512"/>
      <c r="F126" s="512"/>
      <c r="G126" s="512"/>
      <c r="H126" s="144" t="s">
        <v>2594</v>
      </c>
      <c r="I126" s="144">
        <v>15</v>
      </c>
      <c r="J126" s="512"/>
      <c r="K126" s="512"/>
      <c r="L126" s="512"/>
      <c r="M126" s="512"/>
      <c r="N126" s="595"/>
      <c r="O126" s="512"/>
      <c r="P126" s="595"/>
      <c r="Q126" s="680"/>
      <c r="R126" s="512"/>
    </row>
    <row r="127" spans="1:18" s="203" customFormat="1" ht="33.75" customHeight="1">
      <c r="A127" s="511">
        <v>40</v>
      </c>
      <c r="B127" s="511" t="s">
        <v>1250</v>
      </c>
      <c r="C127" s="511" t="s">
        <v>109</v>
      </c>
      <c r="D127" s="511">
        <v>13</v>
      </c>
      <c r="E127" s="511" t="s">
        <v>2595</v>
      </c>
      <c r="F127" s="511" t="s">
        <v>2596</v>
      </c>
      <c r="G127" s="519" t="s">
        <v>2597</v>
      </c>
      <c r="H127" s="274" t="s">
        <v>2592</v>
      </c>
      <c r="I127" s="144">
        <v>1</v>
      </c>
      <c r="J127" s="511" t="s">
        <v>2598</v>
      </c>
      <c r="K127" s="511" t="s">
        <v>944</v>
      </c>
      <c r="L127" s="511" t="s">
        <v>42</v>
      </c>
      <c r="M127" s="511"/>
      <c r="N127" s="594">
        <v>10000</v>
      </c>
      <c r="O127" s="594"/>
      <c r="P127" s="594">
        <v>10000</v>
      </c>
      <c r="Q127" s="679" t="s">
        <v>2424</v>
      </c>
      <c r="R127" s="511" t="s">
        <v>2573</v>
      </c>
    </row>
    <row r="128" spans="1:18" s="203" customFormat="1" ht="51" customHeight="1">
      <c r="A128" s="512"/>
      <c r="B128" s="512"/>
      <c r="C128" s="512"/>
      <c r="D128" s="512"/>
      <c r="E128" s="512"/>
      <c r="F128" s="512"/>
      <c r="G128" s="519"/>
      <c r="H128" s="144" t="s">
        <v>2599</v>
      </c>
      <c r="I128" s="144">
        <v>200</v>
      </c>
      <c r="J128" s="512"/>
      <c r="K128" s="512"/>
      <c r="L128" s="512"/>
      <c r="M128" s="512"/>
      <c r="N128" s="595"/>
      <c r="O128" s="512"/>
      <c r="P128" s="595"/>
      <c r="Q128" s="680"/>
      <c r="R128" s="512"/>
    </row>
    <row r="129" spans="1:18" s="203" customFormat="1" ht="30.75" customHeight="1">
      <c r="A129" s="511">
        <v>41</v>
      </c>
      <c r="B129" s="511" t="s">
        <v>50</v>
      </c>
      <c r="C129" s="511" t="s">
        <v>109</v>
      </c>
      <c r="D129" s="511">
        <v>13</v>
      </c>
      <c r="E129" s="511" t="s">
        <v>2431</v>
      </c>
      <c r="F129" s="511" t="s">
        <v>2590</v>
      </c>
      <c r="G129" s="519" t="s">
        <v>2597</v>
      </c>
      <c r="H129" s="274" t="s">
        <v>2592</v>
      </c>
      <c r="I129" s="144">
        <v>1</v>
      </c>
      <c r="J129" s="511" t="s">
        <v>2600</v>
      </c>
      <c r="K129" s="511" t="s">
        <v>944</v>
      </c>
      <c r="L129" s="511" t="s">
        <v>1262</v>
      </c>
      <c r="M129" s="511"/>
      <c r="N129" s="594">
        <v>10000</v>
      </c>
      <c r="O129" s="594"/>
      <c r="P129" s="594">
        <v>10000</v>
      </c>
      <c r="Q129" s="679" t="s">
        <v>2424</v>
      </c>
      <c r="R129" s="511" t="s">
        <v>2573</v>
      </c>
    </row>
    <row r="130" spans="1:18" s="203" customFormat="1" ht="45" customHeight="1">
      <c r="A130" s="512"/>
      <c r="B130" s="512"/>
      <c r="C130" s="512"/>
      <c r="D130" s="512"/>
      <c r="E130" s="512"/>
      <c r="F130" s="512"/>
      <c r="G130" s="519"/>
      <c r="H130" s="144" t="s">
        <v>2601</v>
      </c>
      <c r="I130" s="144">
        <v>10</v>
      </c>
      <c r="J130" s="512"/>
      <c r="K130" s="512"/>
      <c r="L130" s="512"/>
      <c r="M130" s="512"/>
      <c r="N130" s="595"/>
      <c r="O130" s="512"/>
      <c r="P130" s="595"/>
      <c r="Q130" s="680"/>
      <c r="R130" s="512"/>
    </row>
    <row r="131" spans="1:18" s="203" customFormat="1" ht="42.75" customHeight="1">
      <c r="A131" s="511">
        <v>42</v>
      </c>
      <c r="B131" s="511" t="s">
        <v>1250</v>
      </c>
      <c r="C131" s="511" t="s">
        <v>109</v>
      </c>
      <c r="D131" s="511">
        <v>13</v>
      </c>
      <c r="E131" s="511" t="s">
        <v>2602</v>
      </c>
      <c r="F131" s="511" t="s">
        <v>2590</v>
      </c>
      <c r="G131" s="519" t="s">
        <v>2597</v>
      </c>
      <c r="H131" s="274" t="s">
        <v>2592</v>
      </c>
      <c r="I131" s="144">
        <v>1</v>
      </c>
      <c r="J131" s="511" t="s">
        <v>2600</v>
      </c>
      <c r="K131" s="511" t="s">
        <v>944</v>
      </c>
      <c r="L131" s="511" t="s">
        <v>1262</v>
      </c>
      <c r="M131" s="511"/>
      <c r="N131" s="594">
        <v>22400</v>
      </c>
      <c r="O131" s="594"/>
      <c r="P131" s="594">
        <v>22400</v>
      </c>
      <c r="Q131" s="679" t="s">
        <v>2424</v>
      </c>
      <c r="R131" s="511" t="s">
        <v>2573</v>
      </c>
    </row>
    <row r="132" spans="1:18" s="203" customFormat="1" ht="33.75" customHeight="1">
      <c r="A132" s="512"/>
      <c r="B132" s="512"/>
      <c r="C132" s="512"/>
      <c r="D132" s="512"/>
      <c r="E132" s="512"/>
      <c r="F132" s="512"/>
      <c r="G132" s="519"/>
      <c r="H132" s="144" t="s">
        <v>2601</v>
      </c>
      <c r="I132" s="144">
        <v>12</v>
      </c>
      <c r="J132" s="512"/>
      <c r="K132" s="512"/>
      <c r="L132" s="512"/>
      <c r="M132" s="512"/>
      <c r="N132" s="595"/>
      <c r="O132" s="512"/>
      <c r="P132" s="595"/>
      <c r="Q132" s="680"/>
      <c r="R132" s="512"/>
    </row>
    <row r="133" spans="1:18" s="203" customFormat="1" ht="39" customHeight="1">
      <c r="A133" s="511">
        <v>43</v>
      </c>
      <c r="B133" s="511" t="s">
        <v>1262</v>
      </c>
      <c r="C133" s="511" t="s">
        <v>109</v>
      </c>
      <c r="D133" s="511">
        <v>13</v>
      </c>
      <c r="E133" s="511" t="s">
        <v>2603</v>
      </c>
      <c r="F133" s="511" t="s">
        <v>2590</v>
      </c>
      <c r="G133" s="519" t="s">
        <v>2597</v>
      </c>
      <c r="H133" s="274" t="s">
        <v>2592</v>
      </c>
      <c r="I133" s="144">
        <v>1</v>
      </c>
      <c r="J133" s="511" t="s">
        <v>2600</v>
      </c>
      <c r="K133" s="511" t="s">
        <v>944</v>
      </c>
      <c r="L133" s="511" t="s">
        <v>1262</v>
      </c>
      <c r="M133" s="511"/>
      <c r="N133" s="594">
        <v>7000</v>
      </c>
      <c r="O133" s="594"/>
      <c r="P133" s="594">
        <v>7000</v>
      </c>
      <c r="Q133" s="679" t="s">
        <v>2424</v>
      </c>
      <c r="R133" s="511" t="s">
        <v>2573</v>
      </c>
    </row>
    <row r="134" spans="1:18" s="203" customFormat="1" ht="42" customHeight="1">
      <c r="A134" s="512"/>
      <c r="B134" s="512"/>
      <c r="C134" s="512"/>
      <c r="D134" s="512"/>
      <c r="E134" s="512"/>
      <c r="F134" s="512"/>
      <c r="G134" s="519"/>
      <c r="H134" s="144" t="s">
        <v>2601</v>
      </c>
      <c r="I134" s="144">
        <v>5</v>
      </c>
      <c r="J134" s="512"/>
      <c r="K134" s="512"/>
      <c r="L134" s="512"/>
      <c r="M134" s="512"/>
      <c r="N134" s="595"/>
      <c r="O134" s="512"/>
      <c r="P134" s="595"/>
      <c r="Q134" s="680"/>
      <c r="R134" s="512"/>
    </row>
    <row r="135" spans="1:18" s="203" customFormat="1" ht="33" customHeight="1">
      <c r="A135" s="511">
        <v>44</v>
      </c>
      <c r="B135" s="511" t="s">
        <v>1262</v>
      </c>
      <c r="C135" s="511" t="s">
        <v>109</v>
      </c>
      <c r="D135" s="511">
        <v>13</v>
      </c>
      <c r="E135" s="511" t="s">
        <v>2441</v>
      </c>
      <c r="F135" s="511" t="s">
        <v>2604</v>
      </c>
      <c r="G135" s="511" t="s">
        <v>2119</v>
      </c>
      <c r="H135" s="274" t="s">
        <v>2592</v>
      </c>
      <c r="I135" s="144">
        <v>1</v>
      </c>
      <c r="J135" s="511" t="s">
        <v>2443</v>
      </c>
      <c r="K135" s="511" t="s">
        <v>944</v>
      </c>
      <c r="L135" s="511" t="s">
        <v>38</v>
      </c>
      <c r="M135" s="511"/>
      <c r="N135" s="594">
        <v>10000</v>
      </c>
      <c r="O135" s="594"/>
      <c r="P135" s="594">
        <v>10000</v>
      </c>
      <c r="Q135" s="679" t="s">
        <v>2424</v>
      </c>
      <c r="R135" s="511" t="s">
        <v>2573</v>
      </c>
    </row>
    <row r="136" spans="1:18" s="203" customFormat="1" ht="39.75" customHeight="1">
      <c r="A136" s="512"/>
      <c r="B136" s="512"/>
      <c r="C136" s="512"/>
      <c r="D136" s="512"/>
      <c r="E136" s="512"/>
      <c r="F136" s="512"/>
      <c r="G136" s="512"/>
      <c r="H136" s="144" t="s">
        <v>2605</v>
      </c>
      <c r="I136" s="144">
        <v>1</v>
      </c>
      <c r="J136" s="512"/>
      <c r="K136" s="512"/>
      <c r="L136" s="512"/>
      <c r="M136" s="512"/>
      <c r="N136" s="595"/>
      <c r="O136" s="512"/>
      <c r="P136" s="595"/>
      <c r="Q136" s="680"/>
      <c r="R136" s="512"/>
    </row>
    <row r="137" spans="1:18" s="203" customFormat="1" ht="64.5" customHeight="1">
      <c r="A137" s="511">
        <v>45</v>
      </c>
      <c r="B137" s="511" t="s">
        <v>1262</v>
      </c>
      <c r="C137" s="511" t="s">
        <v>109</v>
      </c>
      <c r="D137" s="511">
        <v>13</v>
      </c>
      <c r="E137" s="511" t="s">
        <v>2449</v>
      </c>
      <c r="F137" s="511" t="s">
        <v>2590</v>
      </c>
      <c r="G137" s="511" t="s">
        <v>2591</v>
      </c>
      <c r="H137" s="274" t="s">
        <v>2592</v>
      </c>
      <c r="I137" s="144">
        <v>1</v>
      </c>
      <c r="J137" s="511" t="s">
        <v>2606</v>
      </c>
      <c r="K137" s="511" t="s">
        <v>944</v>
      </c>
      <c r="L137" s="511" t="s">
        <v>53</v>
      </c>
      <c r="M137" s="511"/>
      <c r="N137" s="594">
        <v>5000</v>
      </c>
      <c r="O137" s="594"/>
      <c r="P137" s="594">
        <v>5000</v>
      </c>
      <c r="Q137" s="679" t="s">
        <v>2424</v>
      </c>
      <c r="R137" s="511" t="s">
        <v>2573</v>
      </c>
    </row>
    <row r="138" spans="1:18" s="203" customFormat="1" ht="73.5" customHeight="1">
      <c r="A138" s="512"/>
      <c r="B138" s="512"/>
      <c r="C138" s="512"/>
      <c r="D138" s="512"/>
      <c r="E138" s="512"/>
      <c r="F138" s="512"/>
      <c r="G138" s="512"/>
      <c r="H138" s="144" t="s">
        <v>2607</v>
      </c>
      <c r="I138" s="144">
        <v>1</v>
      </c>
      <c r="J138" s="512"/>
      <c r="K138" s="512"/>
      <c r="L138" s="512"/>
      <c r="M138" s="512"/>
      <c r="N138" s="595"/>
      <c r="O138" s="512"/>
      <c r="P138" s="595"/>
      <c r="Q138" s="680"/>
      <c r="R138" s="512"/>
    </row>
    <row r="139" spans="1:18" s="203" customFormat="1" ht="46.5" customHeight="1">
      <c r="A139" s="511">
        <v>46</v>
      </c>
      <c r="B139" s="511" t="s">
        <v>47</v>
      </c>
      <c r="C139" s="511">
        <v>5</v>
      </c>
      <c r="D139" s="511">
        <v>4</v>
      </c>
      <c r="E139" s="511" t="s">
        <v>2608</v>
      </c>
      <c r="F139" s="511" t="s">
        <v>2609</v>
      </c>
      <c r="G139" s="511" t="s">
        <v>2031</v>
      </c>
      <c r="H139" s="144" t="s">
        <v>2610</v>
      </c>
      <c r="I139" s="272">
        <v>1</v>
      </c>
      <c r="J139" s="511" t="s">
        <v>2611</v>
      </c>
      <c r="K139" s="511" t="s">
        <v>944</v>
      </c>
      <c r="L139" s="511" t="s">
        <v>42</v>
      </c>
      <c r="M139" s="511"/>
      <c r="N139" s="594">
        <v>8471.1299999999992</v>
      </c>
      <c r="O139" s="511"/>
      <c r="P139" s="594">
        <v>8471.1299999999992</v>
      </c>
      <c r="Q139" s="511" t="s">
        <v>2612</v>
      </c>
      <c r="R139" s="511" t="s">
        <v>2613</v>
      </c>
    </row>
    <row r="140" spans="1:18" s="203" customFormat="1" ht="55.5" customHeight="1">
      <c r="A140" s="512"/>
      <c r="B140" s="718"/>
      <c r="C140" s="718"/>
      <c r="D140" s="718"/>
      <c r="E140" s="718"/>
      <c r="F140" s="718"/>
      <c r="G140" s="718"/>
      <c r="H140" s="144" t="s">
        <v>2614</v>
      </c>
      <c r="I140" s="144">
        <v>30</v>
      </c>
      <c r="J140" s="718"/>
      <c r="K140" s="718"/>
      <c r="L140" s="718"/>
      <c r="M140" s="718"/>
      <c r="N140" s="718"/>
      <c r="O140" s="718"/>
      <c r="P140" s="718"/>
      <c r="Q140" s="718"/>
      <c r="R140" s="718"/>
    </row>
    <row r="141" spans="1:18" s="203" customFormat="1" ht="66.75" customHeight="1">
      <c r="A141" s="511">
        <v>47</v>
      </c>
      <c r="B141" s="511" t="s">
        <v>1250</v>
      </c>
      <c r="C141" s="511">
        <v>5</v>
      </c>
      <c r="D141" s="511">
        <v>4</v>
      </c>
      <c r="E141" s="511" t="s">
        <v>2615</v>
      </c>
      <c r="F141" s="511" t="s">
        <v>2616</v>
      </c>
      <c r="G141" s="511" t="s">
        <v>2422</v>
      </c>
      <c r="H141" s="144" t="s">
        <v>2617</v>
      </c>
      <c r="I141" s="144">
        <v>1</v>
      </c>
      <c r="J141" s="519" t="s">
        <v>2618</v>
      </c>
      <c r="K141" s="511" t="s">
        <v>944</v>
      </c>
      <c r="L141" s="511" t="s">
        <v>35</v>
      </c>
      <c r="M141" s="511"/>
      <c r="N141" s="594">
        <v>21885.599999999999</v>
      </c>
      <c r="O141" s="511"/>
      <c r="P141" s="594">
        <v>21885.599999999999</v>
      </c>
      <c r="Q141" s="511" t="s">
        <v>2619</v>
      </c>
      <c r="R141" s="511" t="s">
        <v>2620</v>
      </c>
    </row>
    <row r="142" spans="1:18" s="203" customFormat="1" ht="52.5" customHeight="1">
      <c r="A142" s="512"/>
      <c r="B142" s="512"/>
      <c r="C142" s="512"/>
      <c r="D142" s="512"/>
      <c r="E142" s="512"/>
      <c r="F142" s="512"/>
      <c r="G142" s="512"/>
      <c r="H142" s="274" t="s">
        <v>1025</v>
      </c>
      <c r="I142" s="144">
        <v>24</v>
      </c>
      <c r="J142" s="519"/>
      <c r="K142" s="512"/>
      <c r="L142" s="512"/>
      <c r="M142" s="512"/>
      <c r="N142" s="512"/>
      <c r="O142" s="512"/>
      <c r="P142" s="512"/>
      <c r="Q142" s="512"/>
      <c r="R142" s="512"/>
    </row>
    <row r="143" spans="1:18" s="203" customFormat="1" ht="73.5" customHeight="1">
      <c r="A143" s="511">
        <v>48</v>
      </c>
      <c r="B143" s="511" t="s">
        <v>1262</v>
      </c>
      <c r="C143" s="511">
        <v>5</v>
      </c>
      <c r="D143" s="511">
        <v>4</v>
      </c>
      <c r="E143" s="511" t="s">
        <v>2621</v>
      </c>
      <c r="F143" s="511" t="s">
        <v>2622</v>
      </c>
      <c r="G143" s="511" t="s">
        <v>1086</v>
      </c>
      <c r="H143" s="144" t="s">
        <v>57</v>
      </c>
      <c r="I143" s="144">
        <v>1</v>
      </c>
      <c r="J143" s="519" t="s">
        <v>2618</v>
      </c>
      <c r="K143" s="511" t="s">
        <v>944</v>
      </c>
      <c r="L143" s="511" t="s">
        <v>42</v>
      </c>
      <c r="M143" s="511"/>
      <c r="N143" s="594">
        <v>9642.4</v>
      </c>
      <c r="O143" s="511"/>
      <c r="P143" s="594">
        <v>9642.4</v>
      </c>
      <c r="Q143" s="511" t="s">
        <v>2623</v>
      </c>
      <c r="R143" s="511" t="s">
        <v>2624</v>
      </c>
    </row>
    <row r="144" spans="1:18" s="203" customFormat="1" ht="66.75" customHeight="1">
      <c r="A144" s="512"/>
      <c r="B144" s="512"/>
      <c r="C144" s="512"/>
      <c r="D144" s="512"/>
      <c r="E144" s="512"/>
      <c r="F144" s="512"/>
      <c r="G144" s="512"/>
      <c r="H144" s="274" t="s">
        <v>2625</v>
      </c>
      <c r="I144" s="144">
        <v>32</v>
      </c>
      <c r="J144" s="519"/>
      <c r="K144" s="512"/>
      <c r="L144" s="512"/>
      <c r="M144" s="512"/>
      <c r="N144" s="512"/>
      <c r="O144" s="512"/>
      <c r="P144" s="512"/>
      <c r="Q144" s="512"/>
      <c r="R144" s="512"/>
    </row>
    <row r="145" spans="1:18" s="203" customFormat="1" ht="41.25" customHeight="1">
      <c r="A145" s="511">
        <v>49</v>
      </c>
      <c r="B145" s="511" t="s">
        <v>47</v>
      </c>
      <c r="C145" s="511">
        <v>1</v>
      </c>
      <c r="D145" s="511">
        <v>6</v>
      </c>
      <c r="E145" s="511" t="s">
        <v>2626</v>
      </c>
      <c r="F145" s="511" t="s">
        <v>2627</v>
      </c>
      <c r="G145" s="511" t="s">
        <v>2068</v>
      </c>
      <c r="H145" s="144" t="s">
        <v>310</v>
      </c>
      <c r="I145" s="144">
        <v>50</v>
      </c>
      <c r="J145" s="511" t="s">
        <v>2628</v>
      </c>
      <c r="K145" s="511" t="s">
        <v>944</v>
      </c>
      <c r="L145" s="511" t="s">
        <v>46</v>
      </c>
      <c r="M145" s="511"/>
      <c r="N145" s="594">
        <v>13263.93</v>
      </c>
      <c r="O145" s="511"/>
      <c r="P145" s="594">
        <v>13263.93</v>
      </c>
      <c r="Q145" s="511" t="s">
        <v>2629</v>
      </c>
      <c r="R145" s="511" t="s">
        <v>2630</v>
      </c>
    </row>
    <row r="146" spans="1:18" s="203" customFormat="1" ht="90.75" customHeight="1">
      <c r="A146" s="512"/>
      <c r="B146" s="512"/>
      <c r="C146" s="512"/>
      <c r="D146" s="512"/>
      <c r="E146" s="512"/>
      <c r="F146" s="512"/>
      <c r="G146" s="512"/>
      <c r="H146" s="274" t="s">
        <v>2631</v>
      </c>
      <c r="I146" s="144">
        <v>1000</v>
      </c>
      <c r="J146" s="512"/>
      <c r="K146" s="512"/>
      <c r="L146" s="512"/>
      <c r="M146" s="512"/>
      <c r="N146" s="512"/>
      <c r="O146" s="512"/>
      <c r="P146" s="512"/>
      <c r="Q146" s="512"/>
      <c r="R146" s="512"/>
    </row>
    <row r="147" spans="1:18" s="203" customFormat="1" ht="80.25" customHeight="1">
      <c r="A147" s="511">
        <v>50</v>
      </c>
      <c r="B147" s="511" t="s">
        <v>47</v>
      </c>
      <c r="C147" s="511">
        <v>1</v>
      </c>
      <c r="D147" s="511">
        <v>6</v>
      </c>
      <c r="E147" s="511" t="s">
        <v>2632</v>
      </c>
      <c r="F147" s="511" t="s">
        <v>2633</v>
      </c>
      <c r="G147" s="511" t="s">
        <v>2634</v>
      </c>
      <c r="H147" s="144" t="s">
        <v>2635</v>
      </c>
      <c r="I147" s="144">
        <v>2</v>
      </c>
      <c r="J147" s="511" t="s">
        <v>2636</v>
      </c>
      <c r="K147" s="511" t="s">
        <v>944</v>
      </c>
      <c r="L147" s="511" t="s">
        <v>42</v>
      </c>
      <c r="M147" s="511"/>
      <c r="N147" s="594">
        <v>14231.1</v>
      </c>
      <c r="O147" s="511"/>
      <c r="P147" s="594">
        <v>14231.1</v>
      </c>
      <c r="Q147" s="511" t="s">
        <v>2525</v>
      </c>
      <c r="R147" s="511" t="s">
        <v>2637</v>
      </c>
    </row>
    <row r="148" spans="1:18" s="203" customFormat="1" ht="102" customHeight="1">
      <c r="A148" s="512"/>
      <c r="B148" s="512"/>
      <c r="C148" s="512"/>
      <c r="D148" s="512"/>
      <c r="E148" s="512"/>
      <c r="F148" s="512"/>
      <c r="G148" s="512"/>
      <c r="H148" s="274" t="s">
        <v>2631</v>
      </c>
      <c r="I148" s="144">
        <v>2000</v>
      </c>
      <c r="J148" s="512"/>
      <c r="K148" s="512"/>
      <c r="L148" s="512"/>
      <c r="M148" s="512"/>
      <c r="N148" s="512"/>
      <c r="O148" s="512"/>
      <c r="P148" s="512"/>
      <c r="Q148" s="512"/>
      <c r="R148" s="512"/>
    </row>
    <row r="149" spans="1:18" s="203" customFormat="1" ht="48" customHeight="1">
      <c r="A149" s="511">
        <v>51</v>
      </c>
      <c r="B149" s="511" t="s">
        <v>47</v>
      </c>
      <c r="C149" s="511">
        <v>1</v>
      </c>
      <c r="D149" s="511">
        <v>6</v>
      </c>
      <c r="E149" s="511" t="s">
        <v>2638</v>
      </c>
      <c r="F149" s="511" t="s">
        <v>2639</v>
      </c>
      <c r="G149" s="511" t="s">
        <v>1086</v>
      </c>
      <c r="H149" s="144" t="s">
        <v>57</v>
      </c>
      <c r="I149" s="144">
        <v>1</v>
      </c>
      <c r="J149" s="511" t="s">
        <v>2640</v>
      </c>
      <c r="K149" s="511" t="s">
        <v>944</v>
      </c>
      <c r="L149" s="511" t="s">
        <v>35</v>
      </c>
      <c r="M149" s="511"/>
      <c r="N149" s="594">
        <v>5000</v>
      </c>
      <c r="O149" s="511"/>
      <c r="P149" s="594">
        <v>5000</v>
      </c>
      <c r="Q149" s="511" t="s">
        <v>2641</v>
      </c>
      <c r="R149" s="511" t="s">
        <v>2642</v>
      </c>
    </row>
    <row r="150" spans="1:18" s="203" customFormat="1" ht="56.25" customHeight="1">
      <c r="A150" s="512"/>
      <c r="B150" s="512"/>
      <c r="C150" s="512"/>
      <c r="D150" s="512"/>
      <c r="E150" s="512"/>
      <c r="F150" s="512"/>
      <c r="G150" s="512"/>
      <c r="H150" s="274" t="s">
        <v>2625</v>
      </c>
      <c r="I150" s="144">
        <v>30</v>
      </c>
      <c r="J150" s="512"/>
      <c r="K150" s="512"/>
      <c r="L150" s="512"/>
      <c r="M150" s="512"/>
      <c r="N150" s="512"/>
      <c r="O150" s="512"/>
      <c r="P150" s="512"/>
      <c r="Q150" s="512"/>
      <c r="R150" s="512"/>
    </row>
    <row r="151" spans="1:18" s="203" customFormat="1" ht="122.25" customHeight="1">
      <c r="A151" s="511">
        <v>52</v>
      </c>
      <c r="B151" s="511" t="s">
        <v>1262</v>
      </c>
      <c r="C151" s="511" t="s">
        <v>2583</v>
      </c>
      <c r="D151" s="511">
        <v>10</v>
      </c>
      <c r="E151" s="511" t="s">
        <v>2643</v>
      </c>
      <c r="F151" s="511" t="s">
        <v>2644</v>
      </c>
      <c r="G151" s="511" t="s">
        <v>2645</v>
      </c>
      <c r="H151" s="144" t="s">
        <v>2646</v>
      </c>
      <c r="I151" s="144">
        <v>2</v>
      </c>
      <c r="J151" s="511" t="s">
        <v>2647</v>
      </c>
      <c r="K151" s="511" t="s">
        <v>944</v>
      </c>
      <c r="L151" s="511" t="s">
        <v>40</v>
      </c>
      <c r="M151" s="511"/>
      <c r="N151" s="594">
        <v>49901.01</v>
      </c>
      <c r="O151" s="511"/>
      <c r="P151" s="594">
        <v>49310.61</v>
      </c>
      <c r="Q151" s="511" t="s">
        <v>2648</v>
      </c>
      <c r="R151" s="511" t="s">
        <v>2649</v>
      </c>
    </row>
    <row r="152" spans="1:18" s="203" customFormat="1" ht="122.25" customHeight="1">
      <c r="A152" s="512"/>
      <c r="B152" s="512"/>
      <c r="C152" s="512"/>
      <c r="D152" s="512"/>
      <c r="E152" s="512"/>
      <c r="F152" s="685"/>
      <c r="G152" s="512"/>
      <c r="H152" s="274" t="s">
        <v>2650</v>
      </c>
      <c r="I152" s="144">
        <v>50</v>
      </c>
      <c r="J152" s="512"/>
      <c r="K152" s="512"/>
      <c r="L152" s="512"/>
      <c r="M152" s="512"/>
      <c r="N152" s="512"/>
      <c r="O152" s="512"/>
      <c r="P152" s="512"/>
      <c r="Q152" s="512"/>
      <c r="R152" s="512"/>
    </row>
    <row r="153" spans="1:18" s="203" customFormat="1" ht="134.25" customHeight="1">
      <c r="A153" s="511">
        <v>53</v>
      </c>
      <c r="B153" s="511" t="s">
        <v>47</v>
      </c>
      <c r="C153" s="511" t="s">
        <v>2583</v>
      </c>
      <c r="D153" s="511">
        <v>10</v>
      </c>
      <c r="E153" s="511" t="s">
        <v>2651</v>
      </c>
      <c r="F153" s="511" t="s">
        <v>2652</v>
      </c>
      <c r="G153" s="511" t="s">
        <v>2422</v>
      </c>
      <c r="H153" s="144" t="s">
        <v>2646</v>
      </c>
      <c r="I153" s="144">
        <v>3</v>
      </c>
      <c r="J153" s="511" t="s">
        <v>2653</v>
      </c>
      <c r="K153" s="511" t="s">
        <v>944</v>
      </c>
      <c r="L153" s="511" t="s">
        <v>35</v>
      </c>
      <c r="M153" s="511"/>
      <c r="N153" s="594">
        <v>80074.350000000006</v>
      </c>
      <c r="O153" s="511"/>
      <c r="P153" s="594">
        <v>80074.350000000006</v>
      </c>
      <c r="Q153" s="511" t="s">
        <v>1176</v>
      </c>
      <c r="R153" s="511" t="s">
        <v>2654</v>
      </c>
    </row>
    <row r="154" spans="1:18" s="203" customFormat="1" ht="106.5" customHeight="1">
      <c r="A154" s="512"/>
      <c r="B154" s="512"/>
      <c r="C154" s="512"/>
      <c r="D154" s="512"/>
      <c r="E154" s="512"/>
      <c r="F154" s="518"/>
      <c r="G154" s="512"/>
      <c r="H154" s="274" t="s">
        <v>2650</v>
      </c>
      <c r="I154" s="144">
        <v>900</v>
      </c>
      <c r="J154" s="512"/>
      <c r="K154" s="512"/>
      <c r="L154" s="512"/>
      <c r="M154" s="512"/>
      <c r="N154" s="512"/>
      <c r="O154" s="512"/>
      <c r="P154" s="512"/>
      <c r="Q154" s="512"/>
      <c r="R154" s="512"/>
    </row>
    <row r="155" spans="1:18" s="203" customFormat="1" ht="66.75" customHeight="1">
      <c r="A155" s="511">
        <v>54</v>
      </c>
      <c r="B155" s="511" t="s">
        <v>1250</v>
      </c>
      <c r="C155" s="511">
        <v>5</v>
      </c>
      <c r="D155" s="511">
        <v>11</v>
      </c>
      <c r="E155" s="511" t="s">
        <v>2655</v>
      </c>
      <c r="F155" s="511" t="s">
        <v>2656</v>
      </c>
      <c r="G155" s="511" t="s">
        <v>2031</v>
      </c>
      <c r="H155" s="144" t="s">
        <v>2610</v>
      </c>
      <c r="I155" s="144">
        <v>4</v>
      </c>
      <c r="J155" s="511" t="s">
        <v>2657</v>
      </c>
      <c r="K155" s="511" t="s">
        <v>944</v>
      </c>
      <c r="L155" s="511" t="s">
        <v>42</v>
      </c>
      <c r="M155" s="511"/>
      <c r="N155" s="594">
        <v>23846.400000000001</v>
      </c>
      <c r="O155" s="511"/>
      <c r="P155" s="594">
        <v>23846.400000000001</v>
      </c>
      <c r="Q155" s="511" t="s">
        <v>2658</v>
      </c>
      <c r="R155" s="511" t="s">
        <v>2659</v>
      </c>
    </row>
    <row r="156" spans="1:18" s="203" customFormat="1" ht="94.5" customHeight="1">
      <c r="A156" s="512"/>
      <c r="B156" s="512"/>
      <c r="C156" s="512"/>
      <c r="D156" s="512"/>
      <c r="E156" s="512"/>
      <c r="F156" s="518"/>
      <c r="G156" s="512"/>
      <c r="H156" s="144" t="s">
        <v>2614</v>
      </c>
      <c r="I156" s="144">
        <v>60</v>
      </c>
      <c r="J156" s="512"/>
      <c r="K156" s="512"/>
      <c r="L156" s="512"/>
      <c r="M156" s="512"/>
      <c r="N156" s="512"/>
      <c r="O156" s="512"/>
      <c r="P156" s="512"/>
      <c r="Q156" s="512"/>
      <c r="R156" s="512"/>
    </row>
    <row r="157" spans="1:18" s="203" customFormat="1" ht="75" customHeight="1">
      <c r="A157" s="511">
        <v>55</v>
      </c>
      <c r="B157" s="511" t="s">
        <v>1250</v>
      </c>
      <c r="C157" s="511">
        <v>5</v>
      </c>
      <c r="D157" s="511">
        <v>11</v>
      </c>
      <c r="E157" s="511" t="s">
        <v>2660</v>
      </c>
      <c r="F157" s="511" t="s">
        <v>2661</v>
      </c>
      <c r="G157" s="511" t="s">
        <v>2662</v>
      </c>
      <c r="H157" s="144" t="s">
        <v>2610</v>
      </c>
      <c r="I157" s="144">
        <v>10</v>
      </c>
      <c r="J157" s="511" t="s">
        <v>2663</v>
      </c>
      <c r="K157" s="511" t="s">
        <v>944</v>
      </c>
      <c r="L157" s="511" t="s">
        <v>38</v>
      </c>
      <c r="M157" s="511"/>
      <c r="N157" s="594">
        <v>10500</v>
      </c>
      <c r="O157" s="511"/>
      <c r="P157" s="594">
        <v>10500</v>
      </c>
      <c r="Q157" s="511" t="s">
        <v>1176</v>
      </c>
      <c r="R157" s="511" t="s">
        <v>2654</v>
      </c>
    </row>
    <row r="158" spans="1:18" s="203" customFormat="1" ht="69.75" customHeight="1">
      <c r="A158" s="512"/>
      <c r="B158" s="512"/>
      <c r="C158" s="512"/>
      <c r="D158" s="512"/>
      <c r="E158" s="512"/>
      <c r="F158" s="512"/>
      <c r="G158" s="512"/>
      <c r="H158" s="144" t="s">
        <v>2614</v>
      </c>
      <c r="I158" s="144">
        <v>100</v>
      </c>
      <c r="J158" s="512"/>
      <c r="K158" s="512"/>
      <c r="L158" s="512"/>
      <c r="M158" s="512"/>
      <c r="N158" s="512"/>
      <c r="O158" s="512"/>
      <c r="P158" s="512"/>
      <c r="Q158" s="512"/>
      <c r="R158" s="512"/>
    </row>
    <row r="159" spans="1:18" s="203" customFormat="1" ht="34.5" customHeight="1">
      <c r="A159" s="511">
        <v>56</v>
      </c>
      <c r="B159" s="511" t="s">
        <v>1250</v>
      </c>
      <c r="C159" s="511">
        <v>5</v>
      </c>
      <c r="D159" s="511">
        <v>11</v>
      </c>
      <c r="E159" s="511" t="s">
        <v>2664</v>
      </c>
      <c r="F159" s="511" t="s">
        <v>2665</v>
      </c>
      <c r="G159" s="511" t="s">
        <v>2662</v>
      </c>
      <c r="H159" s="144" t="s">
        <v>2610</v>
      </c>
      <c r="I159" s="144">
        <v>5</v>
      </c>
      <c r="J159" s="511" t="s">
        <v>2666</v>
      </c>
      <c r="K159" s="511" t="s">
        <v>944</v>
      </c>
      <c r="L159" s="511" t="s">
        <v>38</v>
      </c>
      <c r="M159" s="511"/>
      <c r="N159" s="594">
        <v>5700</v>
      </c>
      <c r="O159" s="511"/>
      <c r="P159" s="594">
        <v>5600</v>
      </c>
      <c r="Q159" s="511" t="s">
        <v>2667</v>
      </c>
      <c r="R159" s="511" t="s">
        <v>2668</v>
      </c>
    </row>
    <row r="160" spans="1:18" s="203" customFormat="1" ht="45" customHeight="1">
      <c r="A160" s="512"/>
      <c r="B160" s="512"/>
      <c r="C160" s="512"/>
      <c r="D160" s="512"/>
      <c r="E160" s="512"/>
      <c r="F160" s="512"/>
      <c r="G160" s="512"/>
      <c r="H160" s="144" t="s">
        <v>2614</v>
      </c>
      <c r="I160" s="144">
        <v>32</v>
      </c>
      <c r="J160" s="512"/>
      <c r="K160" s="512"/>
      <c r="L160" s="512"/>
      <c r="M160" s="512"/>
      <c r="N160" s="512"/>
      <c r="O160" s="512"/>
      <c r="P160" s="512"/>
      <c r="Q160" s="512"/>
      <c r="R160" s="512"/>
    </row>
    <row r="161" spans="1:18" s="203" customFormat="1" ht="42.75" customHeight="1">
      <c r="A161" s="511">
        <v>57</v>
      </c>
      <c r="B161" s="511" t="s">
        <v>50</v>
      </c>
      <c r="C161" s="511">
        <v>2</v>
      </c>
      <c r="D161" s="511">
        <v>12</v>
      </c>
      <c r="E161" s="511" t="s">
        <v>2669</v>
      </c>
      <c r="F161" s="511" t="s">
        <v>2670</v>
      </c>
      <c r="G161" s="511" t="s">
        <v>2671</v>
      </c>
      <c r="H161" s="144" t="s">
        <v>180</v>
      </c>
      <c r="I161" s="144">
        <v>1</v>
      </c>
      <c r="J161" s="511" t="s">
        <v>2672</v>
      </c>
      <c r="K161" s="511" t="s">
        <v>944</v>
      </c>
      <c r="L161" s="511" t="s">
        <v>38</v>
      </c>
      <c r="M161" s="511"/>
      <c r="N161" s="594">
        <v>10000</v>
      </c>
      <c r="O161" s="511"/>
      <c r="P161" s="594">
        <v>10000</v>
      </c>
      <c r="Q161" s="511" t="s">
        <v>1176</v>
      </c>
      <c r="R161" s="511" t="s">
        <v>2654</v>
      </c>
    </row>
    <row r="162" spans="1:18" s="203" customFormat="1" ht="77.25" customHeight="1">
      <c r="A162" s="512"/>
      <c r="B162" s="512"/>
      <c r="C162" s="512"/>
      <c r="D162" s="512"/>
      <c r="E162" s="512"/>
      <c r="F162" s="512"/>
      <c r="G162" s="512"/>
      <c r="H162" s="144" t="s">
        <v>2673</v>
      </c>
      <c r="I162" s="144">
        <v>15</v>
      </c>
      <c r="J162" s="512"/>
      <c r="K162" s="512"/>
      <c r="L162" s="512"/>
      <c r="M162" s="512"/>
      <c r="N162" s="512"/>
      <c r="O162" s="512"/>
      <c r="P162" s="512"/>
      <c r="Q162" s="512"/>
      <c r="R162" s="512"/>
    </row>
    <row r="163" spans="1:18" s="203" customFormat="1" ht="37.5" customHeight="1">
      <c r="A163" s="511">
        <v>58</v>
      </c>
      <c r="B163" s="511" t="s">
        <v>1262</v>
      </c>
      <c r="C163" s="511" t="s">
        <v>109</v>
      </c>
      <c r="D163" s="511">
        <v>13</v>
      </c>
      <c r="E163" s="511" t="s">
        <v>2674</v>
      </c>
      <c r="F163" s="511" t="s">
        <v>5804</v>
      </c>
      <c r="G163" s="511" t="s">
        <v>2173</v>
      </c>
      <c r="H163" s="144" t="s">
        <v>2646</v>
      </c>
      <c r="I163" s="144">
        <v>1</v>
      </c>
      <c r="J163" s="511" t="s">
        <v>2675</v>
      </c>
      <c r="K163" s="511" t="s">
        <v>944</v>
      </c>
      <c r="L163" s="511" t="s">
        <v>42</v>
      </c>
      <c r="M163" s="511"/>
      <c r="N163" s="594">
        <v>19926</v>
      </c>
      <c r="O163" s="511"/>
      <c r="P163" s="594">
        <v>19926</v>
      </c>
      <c r="Q163" s="511" t="s">
        <v>2619</v>
      </c>
      <c r="R163" s="511" t="s">
        <v>2620</v>
      </c>
    </row>
    <row r="164" spans="1:18" s="203" customFormat="1" ht="39" customHeight="1">
      <c r="A164" s="512"/>
      <c r="B164" s="512"/>
      <c r="C164" s="512"/>
      <c r="D164" s="512"/>
      <c r="E164" s="512"/>
      <c r="F164" s="512"/>
      <c r="G164" s="512"/>
      <c r="H164" s="274" t="s">
        <v>2650</v>
      </c>
      <c r="I164" s="144">
        <v>12</v>
      </c>
      <c r="J164" s="512"/>
      <c r="K164" s="512"/>
      <c r="L164" s="512"/>
      <c r="M164" s="512"/>
      <c r="N164" s="512"/>
      <c r="O164" s="512"/>
      <c r="P164" s="512"/>
      <c r="Q164" s="512"/>
      <c r="R164" s="512"/>
    </row>
    <row r="165" spans="1:18" s="203" customFormat="1" ht="54" customHeight="1">
      <c r="A165" s="511">
        <v>59</v>
      </c>
      <c r="B165" s="511" t="s">
        <v>1250</v>
      </c>
      <c r="C165" s="511">
        <v>1</v>
      </c>
      <c r="D165" s="511">
        <v>13</v>
      </c>
      <c r="E165" s="511" t="s">
        <v>2676</v>
      </c>
      <c r="F165" s="511" t="s">
        <v>2677</v>
      </c>
      <c r="G165" s="511" t="s">
        <v>2068</v>
      </c>
      <c r="H165" s="144" t="s">
        <v>310</v>
      </c>
      <c r="I165" s="144">
        <v>200</v>
      </c>
      <c r="J165" s="511" t="s">
        <v>2678</v>
      </c>
      <c r="K165" s="511" t="s">
        <v>944</v>
      </c>
      <c r="L165" s="511" t="s">
        <v>38</v>
      </c>
      <c r="M165" s="511"/>
      <c r="N165" s="594">
        <v>24627.03</v>
      </c>
      <c r="O165" s="511"/>
      <c r="P165" s="594">
        <v>24627.03</v>
      </c>
      <c r="Q165" s="511" t="s">
        <v>2679</v>
      </c>
      <c r="R165" s="511" t="s">
        <v>2680</v>
      </c>
    </row>
    <row r="166" spans="1:18" s="203" customFormat="1" ht="62.25" customHeight="1">
      <c r="A166" s="512"/>
      <c r="B166" s="512"/>
      <c r="C166" s="512"/>
      <c r="D166" s="512"/>
      <c r="E166" s="512"/>
      <c r="F166" s="512"/>
      <c r="G166" s="512"/>
      <c r="H166" s="274" t="s">
        <v>2631</v>
      </c>
      <c r="I166" s="144">
        <v>200</v>
      </c>
      <c r="J166" s="512"/>
      <c r="K166" s="512"/>
      <c r="L166" s="512"/>
      <c r="M166" s="512"/>
      <c r="N166" s="512"/>
      <c r="O166" s="512"/>
      <c r="P166" s="512"/>
      <c r="Q166" s="512"/>
      <c r="R166" s="512"/>
    </row>
    <row r="167" spans="1:18" s="203" customFormat="1" ht="49.5" customHeight="1">
      <c r="A167" s="511">
        <v>60</v>
      </c>
      <c r="B167" s="511" t="s">
        <v>1250</v>
      </c>
      <c r="C167" s="511">
        <v>1</v>
      </c>
      <c r="D167" s="511">
        <v>13</v>
      </c>
      <c r="E167" s="511" t="s">
        <v>2681</v>
      </c>
      <c r="F167" s="511" t="s">
        <v>2682</v>
      </c>
      <c r="G167" s="511" t="s">
        <v>2683</v>
      </c>
      <c r="H167" s="144" t="s">
        <v>2684</v>
      </c>
      <c r="I167" s="144">
        <v>4</v>
      </c>
      <c r="J167" s="511" t="s">
        <v>2685</v>
      </c>
      <c r="K167" s="511" t="s">
        <v>944</v>
      </c>
      <c r="L167" s="511" t="s">
        <v>42</v>
      </c>
      <c r="M167" s="511"/>
      <c r="N167" s="594">
        <v>20430</v>
      </c>
      <c r="O167" s="511"/>
      <c r="P167" s="594">
        <v>20430</v>
      </c>
      <c r="Q167" s="511" t="s">
        <v>2686</v>
      </c>
      <c r="R167" s="511" t="s">
        <v>2687</v>
      </c>
    </row>
    <row r="168" spans="1:18" s="203" customFormat="1" ht="58.5" customHeight="1">
      <c r="A168" s="512"/>
      <c r="B168" s="512"/>
      <c r="C168" s="512"/>
      <c r="D168" s="512"/>
      <c r="E168" s="512"/>
      <c r="F168" s="512"/>
      <c r="G168" s="512"/>
      <c r="H168" s="274" t="s">
        <v>180</v>
      </c>
      <c r="I168" s="144">
        <v>2</v>
      </c>
      <c r="J168" s="512"/>
      <c r="K168" s="512"/>
      <c r="L168" s="512"/>
      <c r="M168" s="512"/>
      <c r="N168" s="512"/>
      <c r="O168" s="512"/>
      <c r="P168" s="512"/>
      <c r="Q168" s="512"/>
      <c r="R168" s="512"/>
    </row>
    <row r="172" spans="1:18" ht="19.5" customHeight="1">
      <c r="K172" s="715" t="s">
        <v>938</v>
      </c>
      <c r="L172" s="716"/>
      <c r="M172" s="716"/>
      <c r="N172" s="717"/>
      <c r="O172" s="715" t="s">
        <v>939</v>
      </c>
      <c r="P172" s="716"/>
      <c r="Q172" s="716"/>
      <c r="R172" s="717"/>
    </row>
    <row r="173" spans="1:18" ht="19.5" customHeight="1">
      <c r="K173" s="715">
        <v>2016</v>
      </c>
      <c r="L173" s="717"/>
      <c r="M173" s="715">
        <v>2017</v>
      </c>
      <c r="N173" s="717"/>
      <c r="O173" s="715">
        <v>2016</v>
      </c>
      <c r="P173" s="717"/>
      <c r="Q173" s="715">
        <v>2017</v>
      </c>
      <c r="R173" s="717"/>
    </row>
    <row r="174" spans="1:18" ht="19.5" customHeight="1">
      <c r="K174" s="129" t="s">
        <v>940</v>
      </c>
      <c r="L174" s="129" t="s">
        <v>941</v>
      </c>
      <c r="M174" s="129" t="s">
        <v>942</v>
      </c>
      <c r="N174" s="129" t="s">
        <v>941</v>
      </c>
      <c r="O174" s="129" t="s">
        <v>942</v>
      </c>
      <c r="P174" s="129" t="s">
        <v>941</v>
      </c>
      <c r="Q174" s="129" t="s">
        <v>940</v>
      </c>
      <c r="R174" s="129" t="s">
        <v>941</v>
      </c>
    </row>
    <row r="175" spans="1:18" ht="19.5" customHeight="1">
      <c r="K175" s="108">
        <v>11</v>
      </c>
      <c r="L175" s="111">
        <v>279853.36</v>
      </c>
      <c r="M175" s="108">
        <v>12</v>
      </c>
      <c r="N175" s="111">
        <v>274400</v>
      </c>
      <c r="O175" s="108">
        <v>22</v>
      </c>
      <c r="P175" s="111">
        <v>423420.99</v>
      </c>
      <c r="Q175" s="108">
        <v>15</v>
      </c>
      <c r="R175" s="111">
        <v>316808.55</v>
      </c>
    </row>
  </sheetData>
  <mergeCells count="1038">
    <mergeCell ref="Q4:Q5"/>
    <mergeCell ref="R4:R5"/>
    <mergeCell ref="G4:G5"/>
    <mergeCell ref="H4:I4"/>
    <mergeCell ref="J4:J5"/>
    <mergeCell ref="K4:L4"/>
    <mergeCell ref="M4:N4"/>
    <mergeCell ref="O4:P4"/>
    <mergeCell ref="A4:A5"/>
    <mergeCell ref="B4:B5"/>
    <mergeCell ref="C4:C5"/>
    <mergeCell ref="D4:D5"/>
    <mergeCell ref="E4:E5"/>
    <mergeCell ref="F4:F5"/>
    <mergeCell ref="M7:M9"/>
    <mergeCell ref="N7:N9"/>
    <mergeCell ref="O7:O9"/>
    <mergeCell ref="P7:P9"/>
    <mergeCell ref="Q7:Q9"/>
    <mergeCell ref="R7:R9"/>
    <mergeCell ref="G7:G9"/>
    <mergeCell ref="H7:H8"/>
    <mergeCell ref="I7:I8"/>
    <mergeCell ref="J7:J9"/>
    <mergeCell ref="K7:K9"/>
    <mergeCell ref="L7:L9"/>
    <mergeCell ref="A7:A9"/>
    <mergeCell ref="B7:B9"/>
    <mergeCell ref="C7:C9"/>
    <mergeCell ref="D7:D9"/>
    <mergeCell ref="E7:E9"/>
    <mergeCell ref="F7:F9"/>
    <mergeCell ref="P10:P12"/>
    <mergeCell ref="Q10:Q12"/>
    <mergeCell ref="R10:R12"/>
    <mergeCell ref="J10:J12"/>
    <mergeCell ref="K10:K12"/>
    <mergeCell ref="L10:L12"/>
    <mergeCell ref="M10:M12"/>
    <mergeCell ref="N10:N12"/>
    <mergeCell ref="O10:O12"/>
    <mergeCell ref="A10:A12"/>
    <mergeCell ref="B10:B12"/>
    <mergeCell ref="C10:C12"/>
    <mergeCell ref="D10:D12"/>
    <mergeCell ref="E10:E12"/>
    <mergeCell ref="F10:F12"/>
    <mergeCell ref="G10:G12"/>
    <mergeCell ref="H10:H11"/>
    <mergeCell ref="I10:I11"/>
    <mergeCell ref="R13:R15"/>
    <mergeCell ref="L13:L15"/>
    <mergeCell ref="M13:M15"/>
    <mergeCell ref="N13:N15"/>
    <mergeCell ref="O13:O15"/>
    <mergeCell ref="P13:P15"/>
    <mergeCell ref="Q13:Q15"/>
    <mergeCell ref="F13:F15"/>
    <mergeCell ref="G13:G15"/>
    <mergeCell ref="H13:H14"/>
    <mergeCell ref="I13:I14"/>
    <mergeCell ref="J13:J15"/>
    <mergeCell ref="K13:K15"/>
    <mergeCell ref="A13:A15"/>
    <mergeCell ref="B13:B15"/>
    <mergeCell ref="C13:C15"/>
    <mergeCell ref="D13:D15"/>
    <mergeCell ref="E13:E15"/>
    <mergeCell ref="M16:M18"/>
    <mergeCell ref="N16:N18"/>
    <mergeCell ref="O16:O18"/>
    <mergeCell ref="P16:P18"/>
    <mergeCell ref="Q16:Q18"/>
    <mergeCell ref="R16:R18"/>
    <mergeCell ref="G16:G18"/>
    <mergeCell ref="H16:H17"/>
    <mergeCell ref="I16:I17"/>
    <mergeCell ref="J16:J18"/>
    <mergeCell ref="K16:K18"/>
    <mergeCell ref="L16:L18"/>
    <mergeCell ref="A16:A18"/>
    <mergeCell ref="B16:B18"/>
    <mergeCell ref="C16:C18"/>
    <mergeCell ref="D16:D18"/>
    <mergeCell ref="E16:E18"/>
    <mergeCell ref="F16:F18"/>
    <mergeCell ref="N19:N21"/>
    <mergeCell ref="O19:O21"/>
    <mergeCell ref="P19:P21"/>
    <mergeCell ref="Q19:Q21"/>
    <mergeCell ref="R19:R21"/>
    <mergeCell ref="H19:H20"/>
    <mergeCell ref="I19:I20"/>
    <mergeCell ref="J19:J21"/>
    <mergeCell ref="K19:K21"/>
    <mergeCell ref="L19:L21"/>
    <mergeCell ref="M19:M21"/>
    <mergeCell ref="A19:A21"/>
    <mergeCell ref="B19:B21"/>
    <mergeCell ref="C19:C21"/>
    <mergeCell ref="D19:D21"/>
    <mergeCell ref="E19:E21"/>
    <mergeCell ref="F19:F21"/>
    <mergeCell ref="G19:G21"/>
    <mergeCell ref="M22:M26"/>
    <mergeCell ref="N22:N26"/>
    <mergeCell ref="O22:O26"/>
    <mergeCell ref="P22:P26"/>
    <mergeCell ref="Q22:Q26"/>
    <mergeCell ref="R22:R26"/>
    <mergeCell ref="G22:G26"/>
    <mergeCell ref="H22:H23"/>
    <mergeCell ref="I22:I23"/>
    <mergeCell ref="J22:J26"/>
    <mergeCell ref="K22:K26"/>
    <mergeCell ref="L22:L26"/>
    <mergeCell ref="A22:A26"/>
    <mergeCell ref="B22:B26"/>
    <mergeCell ref="C22:C26"/>
    <mergeCell ref="D22:D26"/>
    <mergeCell ref="E22:E26"/>
    <mergeCell ref="F22:F26"/>
    <mergeCell ref="N27:N29"/>
    <mergeCell ref="O27:O29"/>
    <mergeCell ref="P27:P29"/>
    <mergeCell ref="Q27:Q29"/>
    <mergeCell ref="R27:R29"/>
    <mergeCell ref="H27:H28"/>
    <mergeCell ref="I27:I28"/>
    <mergeCell ref="J27:J29"/>
    <mergeCell ref="K27:K29"/>
    <mergeCell ref="L27:L29"/>
    <mergeCell ref="M27:M29"/>
    <mergeCell ref="A27:A29"/>
    <mergeCell ref="B27:B29"/>
    <mergeCell ref="C27:C29"/>
    <mergeCell ref="D27:D29"/>
    <mergeCell ref="E27:E29"/>
    <mergeCell ref="F27:F29"/>
    <mergeCell ref="G27:G29"/>
    <mergeCell ref="M30:M34"/>
    <mergeCell ref="N30:N34"/>
    <mergeCell ref="O30:O34"/>
    <mergeCell ref="P30:P34"/>
    <mergeCell ref="Q30:Q34"/>
    <mergeCell ref="R30:R34"/>
    <mergeCell ref="G30:G34"/>
    <mergeCell ref="H30:H31"/>
    <mergeCell ref="I30:I31"/>
    <mergeCell ref="J30:J34"/>
    <mergeCell ref="K30:K34"/>
    <mergeCell ref="L30:L34"/>
    <mergeCell ref="A30:A34"/>
    <mergeCell ref="B30:B34"/>
    <mergeCell ref="C30:C34"/>
    <mergeCell ref="D30:D34"/>
    <mergeCell ref="E30:E34"/>
    <mergeCell ref="F30:F34"/>
    <mergeCell ref="N35:N37"/>
    <mergeCell ref="O35:O37"/>
    <mergeCell ref="P35:P37"/>
    <mergeCell ref="Q35:Q37"/>
    <mergeCell ref="R35:R37"/>
    <mergeCell ref="H35:H36"/>
    <mergeCell ref="I35:I36"/>
    <mergeCell ref="J35:J37"/>
    <mergeCell ref="K35:K37"/>
    <mergeCell ref="L35:L37"/>
    <mergeCell ref="M35:M37"/>
    <mergeCell ref="A35:A37"/>
    <mergeCell ref="B35:B37"/>
    <mergeCell ref="C35:C37"/>
    <mergeCell ref="D35:D37"/>
    <mergeCell ref="E35:E37"/>
    <mergeCell ref="F35:F37"/>
    <mergeCell ref="G35:G37"/>
    <mergeCell ref="M38:M40"/>
    <mergeCell ref="N38:N40"/>
    <mergeCell ref="O38:O40"/>
    <mergeCell ref="P38:P40"/>
    <mergeCell ref="Q38:Q40"/>
    <mergeCell ref="R38:R40"/>
    <mergeCell ref="G38:G40"/>
    <mergeCell ref="H38:H39"/>
    <mergeCell ref="I38:I39"/>
    <mergeCell ref="J38:J40"/>
    <mergeCell ref="K38:K40"/>
    <mergeCell ref="L38:L40"/>
    <mergeCell ref="A38:A40"/>
    <mergeCell ref="B38:B40"/>
    <mergeCell ref="C38:C40"/>
    <mergeCell ref="D38:D40"/>
    <mergeCell ref="E38:E40"/>
    <mergeCell ref="F38:F40"/>
    <mergeCell ref="F44:F47"/>
    <mergeCell ref="G44:G47"/>
    <mergeCell ref="H44:H45"/>
    <mergeCell ref="I44:I45"/>
    <mergeCell ref="N41:N43"/>
    <mergeCell ref="O41:O43"/>
    <mergeCell ref="P41:P43"/>
    <mergeCell ref="Q41:Q43"/>
    <mergeCell ref="R41:R43"/>
    <mergeCell ref="H41:H42"/>
    <mergeCell ref="I41:I42"/>
    <mergeCell ref="J41:J43"/>
    <mergeCell ref="K41:K43"/>
    <mergeCell ref="L41:L43"/>
    <mergeCell ref="M41:M43"/>
    <mergeCell ref="A41:A43"/>
    <mergeCell ref="B41:B43"/>
    <mergeCell ref="C41:C43"/>
    <mergeCell ref="D41:D43"/>
    <mergeCell ref="E41:E43"/>
    <mergeCell ref="F41:F43"/>
    <mergeCell ref="G41:G43"/>
    <mergeCell ref="M48:M51"/>
    <mergeCell ref="N48:N51"/>
    <mergeCell ref="O48:O51"/>
    <mergeCell ref="P48:P51"/>
    <mergeCell ref="Q48:Q51"/>
    <mergeCell ref="R48:R51"/>
    <mergeCell ref="G48:G51"/>
    <mergeCell ref="H48:H49"/>
    <mergeCell ref="I48:I49"/>
    <mergeCell ref="J48:J51"/>
    <mergeCell ref="K48:K51"/>
    <mergeCell ref="L48:L51"/>
    <mergeCell ref="P44:P47"/>
    <mergeCell ref="Q44:Q47"/>
    <mergeCell ref="R44:R47"/>
    <mergeCell ref="A48:A51"/>
    <mergeCell ref="B48:B51"/>
    <mergeCell ref="C48:C51"/>
    <mergeCell ref="D48:D51"/>
    <mergeCell ref="E48:E51"/>
    <mergeCell ref="F48:F51"/>
    <mergeCell ref="J44:J47"/>
    <mergeCell ref="K44:K47"/>
    <mergeCell ref="L44:L47"/>
    <mergeCell ref="M44:M47"/>
    <mergeCell ref="N44:N47"/>
    <mergeCell ref="O44:O47"/>
    <mergeCell ref="A44:A47"/>
    <mergeCell ref="B44:B47"/>
    <mergeCell ref="C44:C47"/>
    <mergeCell ref="D44:D47"/>
    <mergeCell ref="E44:E47"/>
    <mergeCell ref="M52:M56"/>
    <mergeCell ref="N52:N56"/>
    <mergeCell ref="O52:O56"/>
    <mergeCell ref="P52:P56"/>
    <mergeCell ref="Q52:Q56"/>
    <mergeCell ref="R52:R56"/>
    <mergeCell ref="G52:G56"/>
    <mergeCell ref="H52:H53"/>
    <mergeCell ref="I52:I53"/>
    <mergeCell ref="J52:J56"/>
    <mergeCell ref="K52:K56"/>
    <mergeCell ref="L52:L56"/>
    <mergeCell ref="A52:A56"/>
    <mergeCell ref="B52:B56"/>
    <mergeCell ref="C52:C56"/>
    <mergeCell ref="D52:D56"/>
    <mergeCell ref="E52:E56"/>
    <mergeCell ref="F52:F56"/>
    <mergeCell ref="P57:P59"/>
    <mergeCell ref="Q57:Q59"/>
    <mergeCell ref="R57:R59"/>
    <mergeCell ref="J57:J59"/>
    <mergeCell ref="K57:K59"/>
    <mergeCell ref="L57:L59"/>
    <mergeCell ref="M57:M59"/>
    <mergeCell ref="N57:N59"/>
    <mergeCell ref="O57:O59"/>
    <mergeCell ref="A57:A59"/>
    <mergeCell ref="B57:B59"/>
    <mergeCell ref="C57:C59"/>
    <mergeCell ref="D57:D59"/>
    <mergeCell ref="E57:E59"/>
    <mergeCell ref="F57:F59"/>
    <mergeCell ref="G57:G59"/>
    <mergeCell ref="H57:H58"/>
    <mergeCell ref="I57:I58"/>
    <mergeCell ref="E64:E66"/>
    <mergeCell ref="F64:F66"/>
    <mergeCell ref="R60:R63"/>
    <mergeCell ref="L60:L63"/>
    <mergeCell ref="M60:M63"/>
    <mergeCell ref="N60:N63"/>
    <mergeCell ref="O60:O63"/>
    <mergeCell ref="P60:P63"/>
    <mergeCell ref="Q60:Q63"/>
    <mergeCell ref="F60:F63"/>
    <mergeCell ref="G60:G63"/>
    <mergeCell ref="H60:H61"/>
    <mergeCell ref="I60:I61"/>
    <mergeCell ref="J60:J63"/>
    <mergeCell ref="K60:K63"/>
    <mergeCell ref="A60:A63"/>
    <mergeCell ref="B60:B63"/>
    <mergeCell ref="C60:C63"/>
    <mergeCell ref="D60:D63"/>
    <mergeCell ref="E60:E63"/>
    <mergeCell ref="R67:R68"/>
    <mergeCell ref="L67:L68"/>
    <mergeCell ref="M67:M68"/>
    <mergeCell ref="N67:N68"/>
    <mergeCell ref="O67:O68"/>
    <mergeCell ref="P67:P68"/>
    <mergeCell ref="Q67:Q68"/>
    <mergeCell ref="A67:A68"/>
    <mergeCell ref="B67:B68"/>
    <mergeCell ref="C67:C68"/>
    <mergeCell ref="D67:D68"/>
    <mergeCell ref="E67:E68"/>
    <mergeCell ref="F67:F68"/>
    <mergeCell ref="G67:G68"/>
    <mergeCell ref="J67:J68"/>
    <mergeCell ref="K67:K68"/>
    <mergeCell ref="M64:M66"/>
    <mergeCell ref="N64:N66"/>
    <mergeCell ref="O64:O66"/>
    <mergeCell ref="P64:P66"/>
    <mergeCell ref="Q64:Q66"/>
    <mergeCell ref="R64:R66"/>
    <mergeCell ref="G64:G66"/>
    <mergeCell ref="H64:H65"/>
    <mergeCell ref="I64:I65"/>
    <mergeCell ref="J64:J66"/>
    <mergeCell ref="K64:K66"/>
    <mergeCell ref="L64:L66"/>
    <mergeCell ref="A64:A66"/>
    <mergeCell ref="B64:B66"/>
    <mergeCell ref="C64:C66"/>
    <mergeCell ref="D64:D66"/>
    <mergeCell ref="N69:N71"/>
    <mergeCell ref="O69:O71"/>
    <mergeCell ref="P69:P71"/>
    <mergeCell ref="Q69:Q71"/>
    <mergeCell ref="R69:R71"/>
    <mergeCell ref="H69:H70"/>
    <mergeCell ref="I69:I70"/>
    <mergeCell ref="J69:J71"/>
    <mergeCell ref="K69:K71"/>
    <mergeCell ref="L69:L71"/>
    <mergeCell ref="M69:M71"/>
    <mergeCell ref="A69:A71"/>
    <mergeCell ref="B69:B71"/>
    <mergeCell ref="C69:C71"/>
    <mergeCell ref="D69:D71"/>
    <mergeCell ref="E69:E71"/>
    <mergeCell ref="F69:F71"/>
    <mergeCell ref="G69:G71"/>
    <mergeCell ref="F75:F79"/>
    <mergeCell ref="G75:G79"/>
    <mergeCell ref="M72:M74"/>
    <mergeCell ref="N72:N74"/>
    <mergeCell ref="O72:O74"/>
    <mergeCell ref="P72:P74"/>
    <mergeCell ref="Q72:Q74"/>
    <mergeCell ref="R72:R74"/>
    <mergeCell ref="G72:G74"/>
    <mergeCell ref="H72:H73"/>
    <mergeCell ref="I72:I73"/>
    <mergeCell ref="J72:J74"/>
    <mergeCell ref="K72:K74"/>
    <mergeCell ref="L72:L74"/>
    <mergeCell ref="A72:A74"/>
    <mergeCell ref="B72:B74"/>
    <mergeCell ref="C72:C74"/>
    <mergeCell ref="D72:D74"/>
    <mergeCell ref="E72:E74"/>
    <mergeCell ref="F72:F74"/>
    <mergeCell ref="O80:O81"/>
    <mergeCell ref="P80:P81"/>
    <mergeCell ref="Q80:Q81"/>
    <mergeCell ref="R80:R81"/>
    <mergeCell ref="G80:G81"/>
    <mergeCell ref="J80:J81"/>
    <mergeCell ref="K80:K81"/>
    <mergeCell ref="L80:L81"/>
    <mergeCell ref="M80:M81"/>
    <mergeCell ref="N80:N81"/>
    <mergeCell ref="A80:A81"/>
    <mergeCell ref="B80:B81"/>
    <mergeCell ref="C80:C81"/>
    <mergeCell ref="D80:D81"/>
    <mergeCell ref="E80:E81"/>
    <mergeCell ref="F80:F81"/>
    <mergeCell ref="N75:N79"/>
    <mergeCell ref="O75:O79"/>
    <mergeCell ref="P75:P79"/>
    <mergeCell ref="Q75:Q79"/>
    <mergeCell ref="R75:R79"/>
    <mergeCell ref="H75:H76"/>
    <mergeCell ref="I75:I76"/>
    <mergeCell ref="J75:J79"/>
    <mergeCell ref="K75:K79"/>
    <mergeCell ref="L75:L79"/>
    <mergeCell ref="M75:M79"/>
    <mergeCell ref="A75:A79"/>
    <mergeCell ref="B75:B79"/>
    <mergeCell ref="C75:C79"/>
    <mergeCell ref="D75:D79"/>
    <mergeCell ref="E75:E79"/>
    <mergeCell ref="M82:M85"/>
    <mergeCell ref="N82:N85"/>
    <mergeCell ref="O82:O85"/>
    <mergeCell ref="P82:P85"/>
    <mergeCell ref="Q82:Q85"/>
    <mergeCell ref="R82:R85"/>
    <mergeCell ref="G82:G85"/>
    <mergeCell ref="H82:H83"/>
    <mergeCell ref="I82:I83"/>
    <mergeCell ref="J82:J85"/>
    <mergeCell ref="K82:K85"/>
    <mergeCell ref="L82:L85"/>
    <mergeCell ref="A82:A85"/>
    <mergeCell ref="B82:B85"/>
    <mergeCell ref="C82:C85"/>
    <mergeCell ref="D82:D85"/>
    <mergeCell ref="E82:E85"/>
    <mergeCell ref="F82:F85"/>
    <mergeCell ref="R88:R89"/>
    <mergeCell ref="L88:L89"/>
    <mergeCell ref="M88:M89"/>
    <mergeCell ref="N88:N89"/>
    <mergeCell ref="O88:O89"/>
    <mergeCell ref="P88:P89"/>
    <mergeCell ref="Q88:Q89"/>
    <mergeCell ref="A88:A89"/>
    <mergeCell ref="B88:B89"/>
    <mergeCell ref="C88:C89"/>
    <mergeCell ref="D88:D89"/>
    <mergeCell ref="E88:E89"/>
    <mergeCell ref="F88:F89"/>
    <mergeCell ref="G88:G89"/>
    <mergeCell ref="J88:J89"/>
    <mergeCell ref="K88:K89"/>
    <mergeCell ref="R86:R87"/>
    <mergeCell ref="L86:L87"/>
    <mergeCell ref="M86:M87"/>
    <mergeCell ref="N86:N87"/>
    <mergeCell ref="O86:O87"/>
    <mergeCell ref="P86:P87"/>
    <mergeCell ref="Q86:Q87"/>
    <mergeCell ref="A86:A87"/>
    <mergeCell ref="B86:B87"/>
    <mergeCell ref="C86:C87"/>
    <mergeCell ref="D86:D87"/>
    <mergeCell ref="E86:E87"/>
    <mergeCell ref="F86:F87"/>
    <mergeCell ref="G86:G87"/>
    <mergeCell ref="J86:J87"/>
    <mergeCell ref="K86:K87"/>
    <mergeCell ref="M90:M92"/>
    <mergeCell ref="N90:N92"/>
    <mergeCell ref="O90:O92"/>
    <mergeCell ref="P90:P92"/>
    <mergeCell ref="Q90:Q92"/>
    <mergeCell ref="R90:R92"/>
    <mergeCell ref="G90:G92"/>
    <mergeCell ref="H90:H91"/>
    <mergeCell ref="I90:I91"/>
    <mergeCell ref="J90:J92"/>
    <mergeCell ref="K90:K92"/>
    <mergeCell ref="L90:L92"/>
    <mergeCell ref="A90:A92"/>
    <mergeCell ref="B90:B92"/>
    <mergeCell ref="C90:C92"/>
    <mergeCell ref="D90:D92"/>
    <mergeCell ref="E90:E92"/>
    <mergeCell ref="F90:F92"/>
    <mergeCell ref="N93:N95"/>
    <mergeCell ref="O93:O95"/>
    <mergeCell ref="P93:P95"/>
    <mergeCell ref="Q93:Q95"/>
    <mergeCell ref="R93:R95"/>
    <mergeCell ref="H93:H94"/>
    <mergeCell ref="I93:I94"/>
    <mergeCell ref="J93:J95"/>
    <mergeCell ref="K93:K95"/>
    <mergeCell ref="L93:L95"/>
    <mergeCell ref="M93:M95"/>
    <mergeCell ref="A93:A95"/>
    <mergeCell ref="B93:B95"/>
    <mergeCell ref="C93:C95"/>
    <mergeCell ref="D93:D95"/>
    <mergeCell ref="E93:E95"/>
    <mergeCell ref="F93:F95"/>
    <mergeCell ref="G93:G95"/>
    <mergeCell ref="M96:M98"/>
    <mergeCell ref="N96:N98"/>
    <mergeCell ref="O96:O98"/>
    <mergeCell ref="P96:P98"/>
    <mergeCell ref="Q96:Q98"/>
    <mergeCell ref="R96:R98"/>
    <mergeCell ref="G96:G98"/>
    <mergeCell ref="H96:H97"/>
    <mergeCell ref="I96:I97"/>
    <mergeCell ref="J96:J98"/>
    <mergeCell ref="K96:K98"/>
    <mergeCell ref="L96:L98"/>
    <mergeCell ref="A96:A98"/>
    <mergeCell ref="B96:B98"/>
    <mergeCell ref="C96:C98"/>
    <mergeCell ref="D96:D98"/>
    <mergeCell ref="E96:E98"/>
    <mergeCell ref="F96:F98"/>
    <mergeCell ref="M99:M101"/>
    <mergeCell ref="N99:N101"/>
    <mergeCell ref="O99:O101"/>
    <mergeCell ref="P99:P101"/>
    <mergeCell ref="Q99:Q101"/>
    <mergeCell ref="R99:R101"/>
    <mergeCell ref="G99:G101"/>
    <mergeCell ref="H99:H100"/>
    <mergeCell ref="I99:I100"/>
    <mergeCell ref="J99:J101"/>
    <mergeCell ref="K99:K101"/>
    <mergeCell ref="L99:L101"/>
    <mergeCell ref="A99:A101"/>
    <mergeCell ref="B99:B101"/>
    <mergeCell ref="C99:C101"/>
    <mergeCell ref="D99:D101"/>
    <mergeCell ref="E99:E101"/>
    <mergeCell ref="F99:F101"/>
    <mergeCell ref="N102:N104"/>
    <mergeCell ref="O102:O104"/>
    <mergeCell ref="P102:P104"/>
    <mergeCell ref="Q102:Q104"/>
    <mergeCell ref="R102:R104"/>
    <mergeCell ref="H102:H103"/>
    <mergeCell ref="I102:I103"/>
    <mergeCell ref="J102:J104"/>
    <mergeCell ref="K102:K104"/>
    <mergeCell ref="L102:L104"/>
    <mergeCell ref="M102:M104"/>
    <mergeCell ref="A102:A104"/>
    <mergeCell ref="B102:B104"/>
    <mergeCell ref="C102:C104"/>
    <mergeCell ref="D102:D104"/>
    <mergeCell ref="E102:E104"/>
    <mergeCell ref="F102:F104"/>
    <mergeCell ref="G102:G104"/>
    <mergeCell ref="N105:N107"/>
    <mergeCell ref="O105:O107"/>
    <mergeCell ref="P105:P107"/>
    <mergeCell ref="Q105:Q107"/>
    <mergeCell ref="R105:R107"/>
    <mergeCell ref="H105:H106"/>
    <mergeCell ref="I105:I106"/>
    <mergeCell ref="J105:J107"/>
    <mergeCell ref="K105:K107"/>
    <mergeCell ref="L105:L107"/>
    <mergeCell ref="M105:M107"/>
    <mergeCell ref="A105:A107"/>
    <mergeCell ref="B105:B107"/>
    <mergeCell ref="C105:C107"/>
    <mergeCell ref="D105:D107"/>
    <mergeCell ref="E105:E107"/>
    <mergeCell ref="F105:F107"/>
    <mergeCell ref="G105:G107"/>
    <mergeCell ref="D112:D114"/>
    <mergeCell ref="E112:E114"/>
    <mergeCell ref="P108:P111"/>
    <mergeCell ref="Q108:Q111"/>
    <mergeCell ref="R108:R111"/>
    <mergeCell ref="J108:J111"/>
    <mergeCell ref="K108:K111"/>
    <mergeCell ref="L108:L111"/>
    <mergeCell ref="M108:M111"/>
    <mergeCell ref="N108:N111"/>
    <mergeCell ref="O108:O111"/>
    <mergeCell ref="A108:A111"/>
    <mergeCell ref="B108:B111"/>
    <mergeCell ref="C108:C111"/>
    <mergeCell ref="D108:D111"/>
    <mergeCell ref="E108:E111"/>
    <mergeCell ref="F108:F111"/>
    <mergeCell ref="G108:G111"/>
    <mergeCell ref="H108:H109"/>
    <mergeCell ref="I108:I109"/>
    <mergeCell ref="N115:N116"/>
    <mergeCell ref="O115:O116"/>
    <mergeCell ref="P115:P116"/>
    <mergeCell ref="Q115:Q116"/>
    <mergeCell ref="R115:R116"/>
    <mergeCell ref="F115:F116"/>
    <mergeCell ref="G115:G116"/>
    <mergeCell ref="J115:J116"/>
    <mergeCell ref="K115:K116"/>
    <mergeCell ref="L115:L116"/>
    <mergeCell ref="M115:M116"/>
    <mergeCell ref="A115:A116"/>
    <mergeCell ref="B115:B116"/>
    <mergeCell ref="C115:C116"/>
    <mergeCell ref="D115:D116"/>
    <mergeCell ref="E115:E116"/>
    <mergeCell ref="R112:R114"/>
    <mergeCell ref="L112:L114"/>
    <mergeCell ref="M112:M114"/>
    <mergeCell ref="N112:N114"/>
    <mergeCell ref="O112:O114"/>
    <mergeCell ref="P112:P114"/>
    <mergeCell ref="Q112:Q114"/>
    <mergeCell ref="F112:F114"/>
    <mergeCell ref="G112:G114"/>
    <mergeCell ref="H112:H113"/>
    <mergeCell ref="I112:I113"/>
    <mergeCell ref="J112:J114"/>
    <mergeCell ref="K112:K114"/>
    <mergeCell ref="A112:A114"/>
    <mergeCell ref="B112:B114"/>
    <mergeCell ref="C112:C114"/>
    <mergeCell ref="N119:N120"/>
    <mergeCell ref="O119:O120"/>
    <mergeCell ref="P119:P120"/>
    <mergeCell ref="Q119:Q120"/>
    <mergeCell ref="R119:R120"/>
    <mergeCell ref="F119:F120"/>
    <mergeCell ref="G119:G120"/>
    <mergeCell ref="J119:J120"/>
    <mergeCell ref="K119:K120"/>
    <mergeCell ref="L119:L120"/>
    <mergeCell ref="M119:M120"/>
    <mergeCell ref="O117:O118"/>
    <mergeCell ref="P117:P118"/>
    <mergeCell ref="Q117:Q118"/>
    <mergeCell ref="R117:R118"/>
    <mergeCell ref="A119:A120"/>
    <mergeCell ref="B119:B120"/>
    <mergeCell ref="C119:C120"/>
    <mergeCell ref="D119:D120"/>
    <mergeCell ref="E119:E120"/>
    <mergeCell ref="G117:G118"/>
    <mergeCell ref="J117:J118"/>
    <mergeCell ref="K117:K118"/>
    <mergeCell ref="L117:L118"/>
    <mergeCell ref="M117:M118"/>
    <mergeCell ref="N117:N118"/>
    <mergeCell ref="A117:A118"/>
    <mergeCell ref="B117:B118"/>
    <mergeCell ref="C117:C118"/>
    <mergeCell ref="D117:D118"/>
    <mergeCell ref="E117:E118"/>
    <mergeCell ref="F117:F118"/>
    <mergeCell ref="N123:N124"/>
    <mergeCell ref="O123:O124"/>
    <mergeCell ref="P123:P124"/>
    <mergeCell ref="Q123:Q124"/>
    <mergeCell ref="R123:R124"/>
    <mergeCell ref="F123:F124"/>
    <mergeCell ref="G123:G124"/>
    <mergeCell ref="J123:J124"/>
    <mergeCell ref="K123:K124"/>
    <mergeCell ref="L123:L124"/>
    <mergeCell ref="M123:M124"/>
    <mergeCell ref="O121:O122"/>
    <mergeCell ref="P121:P122"/>
    <mergeCell ref="Q121:Q122"/>
    <mergeCell ref="R121:R122"/>
    <mergeCell ref="A123:A124"/>
    <mergeCell ref="B123:B124"/>
    <mergeCell ref="C123:C124"/>
    <mergeCell ref="D123:D124"/>
    <mergeCell ref="E123:E124"/>
    <mergeCell ref="G121:G122"/>
    <mergeCell ref="J121:J122"/>
    <mergeCell ref="K121:K122"/>
    <mergeCell ref="L121:L122"/>
    <mergeCell ref="M121:M122"/>
    <mergeCell ref="N121:N122"/>
    <mergeCell ref="A121:A122"/>
    <mergeCell ref="B121:B122"/>
    <mergeCell ref="C121:C122"/>
    <mergeCell ref="D121:D122"/>
    <mergeCell ref="E121:E122"/>
    <mergeCell ref="F121:F122"/>
    <mergeCell ref="N127:N128"/>
    <mergeCell ref="O127:O128"/>
    <mergeCell ref="P127:P128"/>
    <mergeCell ref="Q127:Q128"/>
    <mergeCell ref="R127:R128"/>
    <mergeCell ref="F127:F128"/>
    <mergeCell ref="G127:G128"/>
    <mergeCell ref="J127:J128"/>
    <mergeCell ref="K127:K128"/>
    <mergeCell ref="L127:L128"/>
    <mergeCell ref="M127:M128"/>
    <mergeCell ref="O125:O126"/>
    <mergeCell ref="P125:P126"/>
    <mergeCell ref="Q125:Q126"/>
    <mergeCell ref="R125:R126"/>
    <mergeCell ref="A127:A128"/>
    <mergeCell ref="B127:B128"/>
    <mergeCell ref="C127:C128"/>
    <mergeCell ref="D127:D128"/>
    <mergeCell ref="E127:E128"/>
    <mergeCell ref="G125:G126"/>
    <mergeCell ref="J125:J126"/>
    <mergeCell ref="K125:K126"/>
    <mergeCell ref="L125:L126"/>
    <mergeCell ref="M125:M126"/>
    <mergeCell ref="N125:N126"/>
    <mergeCell ref="A125:A126"/>
    <mergeCell ref="B125:B126"/>
    <mergeCell ref="C125:C126"/>
    <mergeCell ref="D125:D126"/>
    <mergeCell ref="E125:E126"/>
    <mergeCell ref="F125:F126"/>
    <mergeCell ref="N131:N132"/>
    <mergeCell ref="O131:O132"/>
    <mergeCell ref="P131:P132"/>
    <mergeCell ref="Q131:Q132"/>
    <mergeCell ref="R131:R132"/>
    <mergeCell ref="F131:F132"/>
    <mergeCell ref="G131:G132"/>
    <mergeCell ref="J131:J132"/>
    <mergeCell ref="K131:K132"/>
    <mergeCell ref="L131:L132"/>
    <mergeCell ref="M131:M132"/>
    <mergeCell ref="O129:O130"/>
    <mergeCell ref="P129:P130"/>
    <mergeCell ref="Q129:Q130"/>
    <mergeCell ref="R129:R130"/>
    <mergeCell ref="A131:A132"/>
    <mergeCell ref="B131:B132"/>
    <mergeCell ref="C131:C132"/>
    <mergeCell ref="D131:D132"/>
    <mergeCell ref="E131:E132"/>
    <mergeCell ref="G129:G130"/>
    <mergeCell ref="J129:J130"/>
    <mergeCell ref="K129:K130"/>
    <mergeCell ref="L129:L130"/>
    <mergeCell ref="M129:M130"/>
    <mergeCell ref="N129:N130"/>
    <mergeCell ref="A129:A130"/>
    <mergeCell ref="B129:B130"/>
    <mergeCell ref="C129:C130"/>
    <mergeCell ref="D129:D130"/>
    <mergeCell ref="E129:E130"/>
    <mergeCell ref="F129:F130"/>
    <mergeCell ref="N135:N136"/>
    <mergeCell ref="O135:O136"/>
    <mergeCell ref="P135:P136"/>
    <mergeCell ref="Q135:Q136"/>
    <mergeCell ref="R135:R136"/>
    <mergeCell ref="F135:F136"/>
    <mergeCell ref="G135:G136"/>
    <mergeCell ref="J135:J136"/>
    <mergeCell ref="K135:K136"/>
    <mergeCell ref="L135:L136"/>
    <mergeCell ref="M135:M136"/>
    <mergeCell ref="O133:O134"/>
    <mergeCell ref="P133:P134"/>
    <mergeCell ref="Q133:Q134"/>
    <mergeCell ref="R133:R134"/>
    <mergeCell ref="A135:A136"/>
    <mergeCell ref="B135:B136"/>
    <mergeCell ref="C135:C136"/>
    <mergeCell ref="D135:D136"/>
    <mergeCell ref="E135:E136"/>
    <mergeCell ref="G133:G134"/>
    <mergeCell ref="J133:J134"/>
    <mergeCell ref="K133:K134"/>
    <mergeCell ref="L133:L134"/>
    <mergeCell ref="M133:M134"/>
    <mergeCell ref="N133:N134"/>
    <mergeCell ref="A133:A134"/>
    <mergeCell ref="B133:B134"/>
    <mergeCell ref="C133:C134"/>
    <mergeCell ref="D133:D134"/>
    <mergeCell ref="E133:E134"/>
    <mergeCell ref="F133:F134"/>
    <mergeCell ref="N139:N140"/>
    <mergeCell ref="O139:O140"/>
    <mergeCell ref="P139:P140"/>
    <mergeCell ref="Q139:Q140"/>
    <mergeCell ref="R139:R140"/>
    <mergeCell ref="F139:F140"/>
    <mergeCell ref="G139:G140"/>
    <mergeCell ref="J139:J140"/>
    <mergeCell ref="K139:K140"/>
    <mergeCell ref="L139:L140"/>
    <mergeCell ref="M139:M140"/>
    <mergeCell ref="O137:O138"/>
    <mergeCell ref="P137:P138"/>
    <mergeCell ref="Q137:Q138"/>
    <mergeCell ref="R137:R138"/>
    <mergeCell ref="A139:A140"/>
    <mergeCell ref="B139:B140"/>
    <mergeCell ref="C139:C140"/>
    <mergeCell ref="D139:D140"/>
    <mergeCell ref="E139:E140"/>
    <mergeCell ref="G137:G138"/>
    <mergeCell ref="J137:J138"/>
    <mergeCell ref="K137:K138"/>
    <mergeCell ref="L137:L138"/>
    <mergeCell ref="M137:M138"/>
    <mergeCell ref="N137:N138"/>
    <mergeCell ref="A137:A138"/>
    <mergeCell ref="B137:B138"/>
    <mergeCell ref="C137:C138"/>
    <mergeCell ref="D137:D138"/>
    <mergeCell ref="E137:E138"/>
    <mergeCell ref="F137:F138"/>
    <mergeCell ref="N143:N144"/>
    <mergeCell ref="O143:O144"/>
    <mergeCell ref="P143:P144"/>
    <mergeCell ref="Q143:Q144"/>
    <mergeCell ref="R143:R144"/>
    <mergeCell ref="F143:F144"/>
    <mergeCell ref="G143:G144"/>
    <mergeCell ref="J143:J144"/>
    <mergeCell ref="K143:K144"/>
    <mergeCell ref="L143:L144"/>
    <mergeCell ref="M143:M144"/>
    <mergeCell ref="O141:O142"/>
    <mergeCell ref="P141:P142"/>
    <mergeCell ref="Q141:Q142"/>
    <mergeCell ref="R141:R142"/>
    <mergeCell ref="A143:A144"/>
    <mergeCell ref="B143:B144"/>
    <mergeCell ref="C143:C144"/>
    <mergeCell ref="D143:D144"/>
    <mergeCell ref="E143:E144"/>
    <mergeCell ref="G141:G142"/>
    <mergeCell ref="J141:J142"/>
    <mergeCell ref="K141:K142"/>
    <mergeCell ref="L141:L142"/>
    <mergeCell ref="M141:M142"/>
    <mergeCell ref="N141:N142"/>
    <mergeCell ref="A141:A142"/>
    <mergeCell ref="B141:B142"/>
    <mergeCell ref="C141:C142"/>
    <mergeCell ref="D141:D142"/>
    <mergeCell ref="E141:E142"/>
    <mergeCell ref="F141:F142"/>
    <mergeCell ref="N147:N148"/>
    <mergeCell ref="O147:O148"/>
    <mergeCell ref="P147:P148"/>
    <mergeCell ref="Q147:Q148"/>
    <mergeCell ref="R147:R148"/>
    <mergeCell ref="F147:F148"/>
    <mergeCell ref="G147:G148"/>
    <mergeCell ref="J147:J148"/>
    <mergeCell ref="K147:K148"/>
    <mergeCell ref="L147:L148"/>
    <mergeCell ref="M147:M148"/>
    <mergeCell ref="O145:O146"/>
    <mergeCell ref="P145:P146"/>
    <mergeCell ref="Q145:Q146"/>
    <mergeCell ref="R145:R146"/>
    <mergeCell ref="A147:A148"/>
    <mergeCell ref="B147:B148"/>
    <mergeCell ref="C147:C148"/>
    <mergeCell ref="D147:D148"/>
    <mergeCell ref="E147:E148"/>
    <mergeCell ref="G145:G146"/>
    <mergeCell ref="J145:J146"/>
    <mergeCell ref="K145:K146"/>
    <mergeCell ref="L145:L146"/>
    <mergeCell ref="M145:M146"/>
    <mergeCell ref="N145:N146"/>
    <mergeCell ref="A145:A146"/>
    <mergeCell ref="B145:B146"/>
    <mergeCell ref="C145:C146"/>
    <mergeCell ref="D145:D146"/>
    <mergeCell ref="E145:E146"/>
    <mergeCell ref="F145:F146"/>
    <mergeCell ref="N151:N152"/>
    <mergeCell ref="O151:O152"/>
    <mergeCell ref="P151:P152"/>
    <mergeCell ref="Q151:Q152"/>
    <mergeCell ref="R151:R152"/>
    <mergeCell ref="F151:F152"/>
    <mergeCell ref="G151:G152"/>
    <mergeCell ref="J151:J152"/>
    <mergeCell ref="K151:K152"/>
    <mergeCell ref="L151:L152"/>
    <mergeCell ref="M151:M152"/>
    <mergeCell ref="O149:O150"/>
    <mergeCell ref="P149:P150"/>
    <mergeCell ref="Q149:Q150"/>
    <mergeCell ref="R149:R150"/>
    <mergeCell ref="A151:A152"/>
    <mergeCell ref="B151:B152"/>
    <mergeCell ref="C151:C152"/>
    <mergeCell ref="D151:D152"/>
    <mergeCell ref="E151:E152"/>
    <mergeCell ref="G149:G150"/>
    <mergeCell ref="J149:J150"/>
    <mergeCell ref="K149:K150"/>
    <mergeCell ref="L149:L150"/>
    <mergeCell ref="M149:M150"/>
    <mergeCell ref="N149:N150"/>
    <mergeCell ref="A149:A150"/>
    <mergeCell ref="B149:B150"/>
    <mergeCell ref="C149:C150"/>
    <mergeCell ref="D149:D150"/>
    <mergeCell ref="E149:E150"/>
    <mergeCell ref="F149:F150"/>
    <mergeCell ref="N155:N156"/>
    <mergeCell ref="O155:O156"/>
    <mergeCell ref="P155:P156"/>
    <mergeCell ref="Q155:Q156"/>
    <mergeCell ref="R155:R156"/>
    <mergeCell ref="F155:F156"/>
    <mergeCell ref="G155:G156"/>
    <mergeCell ref="J155:J156"/>
    <mergeCell ref="K155:K156"/>
    <mergeCell ref="L155:L156"/>
    <mergeCell ref="M155:M156"/>
    <mergeCell ref="O153:O154"/>
    <mergeCell ref="P153:P154"/>
    <mergeCell ref="Q153:Q154"/>
    <mergeCell ref="R153:R154"/>
    <mergeCell ref="A155:A156"/>
    <mergeCell ref="B155:B156"/>
    <mergeCell ref="C155:C156"/>
    <mergeCell ref="D155:D156"/>
    <mergeCell ref="E155:E156"/>
    <mergeCell ref="G153:G154"/>
    <mergeCell ref="J153:J154"/>
    <mergeCell ref="K153:K154"/>
    <mergeCell ref="L153:L154"/>
    <mergeCell ref="M153:M154"/>
    <mergeCell ref="N153:N154"/>
    <mergeCell ref="A153:A154"/>
    <mergeCell ref="B153:B154"/>
    <mergeCell ref="C153:C154"/>
    <mergeCell ref="D153:D154"/>
    <mergeCell ref="E153:E154"/>
    <mergeCell ref="F153:F154"/>
    <mergeCell ref="N159:N160"/>
    <mergeCell ref="O159:O160"/>
    <mergeCell ref="P159:P160"/>
    <mergeCell ref="Q159:Q160"/>
    <mergeCell ref="R159:R160"/>
    <mergeCell ref="F159:F160"/>
    <mergeCell ref="G159:G160"/>
    <mergeCell ref="J159:J160"/>
    <mergeCell ref="K159:K160"/>
    <mergeCell ref="L159:L160"/>
    <mergeCell ref="M159:M160"/>
    <mergeCell ref="O157:O158"/>
    <mergeCell ref="P157:P158"/>
    <mergeCell ref="Q157:Q158"/>
    <mergeCell ref="R157:R158"/>
    <mergeCell ref="A159:A160"/>
    <mergeCell ref="B159:B160"/>
    <mergeCell ref="C159:C160"/>
    <mergeCell ref="D159:D160"/>
    <mergeCell ref="E159:E160"/>
    <mergeCell ref="G157:G158"/>
    <mergeCell ref="J157:J158"/>
    <mergeCell ref="K157:K158"/>
    <mergeCell ref="L157:L158"/>
    <mergeCell ref="M157:M158"/>
    <mergeCell ref="N157:N158"/>
    <mergeCell ref="A157:A158"/>
    <mergeCell ref="B157:B158"/>
    <mergeCell ref="C157:C158"/>
    <mergeCell ref="D157:D158"/>
    <mergeCell ref="E157:E158"/>
    <mergeCell ref="F157:F158"/>
    <mergeCell ref="N163:N164"/>
    <mergeCell ref="O163:O164"/>
    <mergeCell ref="P163:P164"/>
    <mergeCell ref="Q163:Q164"/>
    <mergeCell ref="R163:R164"/>
    <mergeCell ref="F163:F164"/>
    <mergeCell ref="G163:G164"/>
    <mergeCell ref="J163:J164"/>
    <mergeCell ref="K163:K164"/>
    <mergeCell ref="L163:L164"/>
    <mergeCell ref="M163:M164"/>
    <mergeCell ref="O161:O162"/>
    <mergeCell ref="P161:P162"/>
    <mergeCell ref="Q161:Q162"/>
    <mergeCell ref="R161:R162"/>
    <mergeCell ref="A163:A164"/>
    <mergeCell ref="B163:B164"/>
    <mergeCell ref="C163:C164"/>
    <mergeCell ref="D163:D164"/>
    <mergeCell ref="E163:E164"/>
    <mergeCell ref="G161:G162"/>
    <mergeCell ref="J161:J162"/>
    <mergeCell ref="K161:K162"/>
    <mergeCell ref="L161:L162"/>
    <mergeCell ref="M161:M162"/>
    <mergeCell ref="N161:N162"/>
    <mergeCell ref="A161:A162"/>
    <mergeCell ref="B161:B162"/>
    <mergeCell ref="C161:C162"/>
    <mergeCell ref="D161:D162"/>
    <mergeCell ref="E161:E162"/>
    <mergeCell ref="F161:F162"/>
    <mergeCell ref="O165:O166"/>
    <mergeCell ref="P165:P166"/>
    <mergeCell ref="Q165:Q166"/>
    <mergeCell ref="R165:R166"/>
    <mergeCell ref="A167:A168"/>
    <mergeCell ref="B167:B168"/>
    <mergeCell ref="C167:C168"/>
    <mergeCell ref="D167:D168"/>
    <mergeCell ref="E167:E168"/>
    <mergeCell ref="G165:G166"/>
    <mergeCell ref="J165:J166"/>
    <mergeCell ref="K165:K166"/>
    <mergeCell ref="L165:L166"/>
    <mergeCell ref="M165:M166"/>
    <mergeCell ref="N165:N166"/>
    <mergeCell ref="A165:A166"/>
    <mergeCell ref="B165:B166"/>
    <mergeCell ref="C165:C166"/>
    <mergeCell ref="D165:D166"/>
    <mergeCell ref="E165:E166"/>
    <mergeCell ref="F165:F166"/>
    <mergeCell ref="K172:N172"/>
    <mergeCell ref="O172:R172"/>
    <mergeCell ref="K173:L173"/>
    <mergeCell ref="M173:N173"/>
    <mergeCell ref="O173:P173"/>
    <mergeCell ref="Q173:R173"/>
    <mergeCell ref="N167:N168"/>
    <mergeCell ref="O167:O168"/>
    <mergeCell ref="P167:P168"/>
    <mergeCell ref="Q167:Q168"/>
    <mergeCell ref="R167:R168"/>
    <mergeCell ref="F167:F168"/>
    <mergeCell ref="G167:G168"/>
    <mergeCell ref="J167:J168"/>
    <mergeCell ref="K167:K168"/>
    <mergeCell ref="L167:L168"/>
    <mergeCell ref="M167:M168"/>
  </mergeCells>
  <dataValidations count="1">
    <dataValidation type="list" errorStyle="warning" allowBlank="1" showInputMessage="1" showErrorMessage="1" sqref="JA65561:JA65563 SW65561:SW65563 ACS65561:ACS65563 AMO65561:AMO65563 AWK65561:AWK65563 BGG65561:BGG65563 BQC65561:BQC65563 BZY65561:BZY65563 CJU65561:CJU65563 CTQ65561:CTQ65563 DDM65561:DDM65563 DNI65561:DNI65563 DXE65561:DXE65563 EHA65561:EHA65563 EQW65561:EQW65563 FAS65561:FAS65563 FKO65561:FKO65563 FUK65561:FUK65563 GEG65561:GEG65563 GOC65561:GOC65563 GXY65561:GXY65563 HHU65561:HHU65563 HRQ65561:HRQ65563 IBM65561:IBM65563 ILI65561:ILI65563 IVE65561:IVE65563 JFA65561:JFA65563 JOW65561:JOW65563 JYS65561:JYS65563 KIO65561:KIO65563 KSK65561:KSK65563 LCG65561:LCG65563 LMC65561:LMC65563 LVY65561:LVY65563 MFU65561:MFU65563 MPQ65561:MPQ65563 MZM65561:MZM65563 NJI65561:NJI65563 NTE65561:NTE65563 ODA65561:ODA65563 OMW65561:OMW65563 OWS65561:OWS65563 PGO65561:PGO65563 PQK65561:PQK65563 QAG65561:QAG65563 QKC65561:QKC65563 QTY65561:QTY65563 RDU65561:RDU65563 RNQ65561:RNQ65563 RXM65561:RXM65563 SHI65561:SHI65563 SRE65561:SRE65563 TBA65561:TBA65563 TKW65561:TKW65563 TUS65561:TUS65563 UEO65561:UEO65563 UOK65561:UOK65563 UYG65561:UYG65563 VIC65561:VIC65563 VRY65561:VRY65563 WBU65561:WBU65563 WLQ65561:WLQ65563 WVM65561:WVM65563 JA131097:JA131099 SW131097:SW131099 ACS131097:ACS131099 AMO131097:AMO131099 AWK131097:AWK131099 BGG131097:BGG131099 BQC131097:BQC131099 BZY131097:BZY131099 CJU131097:CJU131099 CTQ131097:CTQ131099 DDM131097:DDM131099 DNI131097:DNI131099 DXE131097:DXE131099 EHA131097:EHA131099 EQW131097:EQW131099 FAS131097:FAS131099 FKO131097:FKO131099 FUK131097:FUK131099 GEG131097:GEG131099 GOC131097:GOC131099 GXY131097:GXY131099 HHU131097:HHU131099 HRQ131097:HRQ131099 IBM131097:IBM131099 ILI131097:ILI131099 IVE131097:IVE131099 JFA131097:JFA131099 JOW131097:JOW131099 JYS131097:JYS131099 KIO131097:KIO131099 KSK131097:KSK131099 LCG131097:LCG131099 LMC131097:LMC131099 LVY131097:LVY131099 MFU131097:MFU131099 MPQ131097:MPQ131099 MZM131097:MZM131099 NJI131097:NJI131099 NTE131097:NTE131099 ODA131097:ODA131099 OMW131097:OMW131099 OWS131097:OWS131099 PGO131097:PGO131099 PQK131097:PQK131099 QAG131097:QAG131099 QKC131097:QKC131099 QTY131097:QTY131099 RDU131097:RDU131099 RNQ131097:RNQ131099 RXM131097:RXM131099 SHI131097:SHI131099 SRE131097:SRE131099 TBA131097:TBA131099 TKW131097:TKW131099 TUS131097:TUS131099 UEO131097:UEO131099 UOK131097:UOK131099 UYG131097:UYG131099 VIC131097:VIC131099 VRY131097:VRY131099 WBU131097:WBU131099 WLQ131097:WLQ131099 WVM131097:WVM131099 JA196633:JA196635 SW196633:SW196635 ACS196633:ACS196635 AMO196633:AMO196635 AWK196633:AWK196635 BGG196633:BGG196635 BQC196633:BQC196635 BZY196633:BZY196635 CJU196633:CJU196635 CTQ196633:CTQ196635 DDM196633:DDM196635 DNI196633:DNI196635 DXE196633:DXE196635 EHA196633:EHA196635 EQW196633:EQW196635 FAS196633:FAS196635 FKO196633:FKO196635 FUK196633:FUK196635 GEG196633:GEG196635 GOC196633:GOC196635 GXY196633:GXY196635 HHU196633:HHU196635 HRQ196633:HRQ196635 IBM196633:IBM196635 ILI196633:ILI196635 IVE196633:IVE196635 JFA196633:JFA196635 JOW196633:JOW196635 JYS196633:JYS196635 KIO196633:KIO196635 KSK196633:KSK196635 LCG196633:LCG196635 LMC196633:LMC196635 LVY196633:LVY196635 MFU196633:MFU196635 MPQ196633:MPQ196635 MZM196633:MZM196635 NJI196633:NJI196635 NTE196633:NTE196635 ODA196633:ODA196635 OMW196633:OMW196635 OWS196633:OWS196635 PGO196633:PGO196635 PQK196633:PQK196635 QAG196633:QAG196635 QKC196633:QKC196635 QTY196633:QTY196635 RDU196633:RDU196635 RNQ196633:RNQ196635 RXM196633:RXM196635 SHI196633:SHI196635 SRE196633:SRE196635 TBA196633:TBA196635 TKW196633:TKW196635 TUS196633:TUS196635 UEO196633:UEO196635 UOK196633:UOK196635 UYG196633:UYG196635 VIC196633:VIC196635 VRY196633:VRY196635 WBU196633:WBU196635 WLQ196633:WLQ196635 WVM196633:WVM196635 JA262169:JA262171 SW262169:SW262171 ACS262169:ACS262171 AMO262169:AMO262171 AWK262169:AWK262171 BGG262169:BGG262171 BQC262169:BQC262171 BZY262169:BZY262171 CJU262169:CJU262171 CTQ262169:CTQ262171 DDM262169:DDM262171 DNI262169:DNI262171 DXE262169:DXE262171 EHA262169:EHA262171 EQW262169:EQW262171 FAS262169:FAS262171 FKO262169:FKO262171 FUK262169:FUK262171 GEG262169:GEG262171 GOC262169:GOC262171 GXY262169:GXY262171 HHU262169:HHU262171 HRQ262169:HRQ262171 IBM262169:IBM262171 ILI262169:ILI262171 IVE262169:IVE262171 JFA262169:JFA262171 JOW262169:JOW262171 JYS262169:JYS262171 KIO262169:KIO262171 KSK262169:KSK262171 LCG262169:LCG262171 LMC262169:LMC262171 LVY262169:LVY262171 MFU262169:MFU262171 MPQ262169:MPQ262171 MZM262169:MZM262171 NJI262169:NJI262171 NTE262169:NTE262171 ODA262169:ODA262171 OMW262169:OMW262171 OWS262169:OWS262171 PGO262169:PGO262171 PQK262169:PQK262171 QAG262169:QAG262171 QKC262169:QKC262171 QTY262169:QTY262171 RDU262169:RDU262171 RNQ262169:RNQ262171 RXM262169:RXM262171 SHI262169:SHI262171 SRE262169:SRE262171 TBA262169:TBA262171 TKW262169:TKW262171 TUS262169:TUS262171 UEO262169:UEO262171 UOK262169:UOK262171 UYG262169:UYG262171 VIC262169:VIC262171 VRY262169:VRY262171 WBU262169:WBU262171 WLQ262169:WLQ262171 WVM262169:WVM262171 JA327705:JA327707 SW327705:SW327707 ACS327705:ACS327707 AMO327705:AMO327707 AWK327705:AWK327707 BGG327705:BGG327707 BQC327705:BQC327707 BZY327705:BZY327707 CJU327705:CJU327707 CTQ327705:CTQ327707 DDM327705:DDM327707 DNI327705:DNI327707 DXE327705:DXE327707 EHA327705:EHA327707 EQW327705:EQW327707 FAS327705:FAS327707 FKO327705:FKO327707 FUK327705:FUK327707 GEG327705:GEG327707 GOC327705:GOC327707 GXY327705:GXY327707 HHU327705:HHU327707 HRQ327705:HRQ327707 IBM327705:IBM327707 ILI327705:ILI327707 IVE327705:IVE327707 JFA327705:JFA327707 JOW327705:JOW327707 JYS327705:JYS327707 KIO327705:KIO327707 KSK327705:KSK327707 LCG327705:LCG327707 LMC327705:LMC327707 LVY327705:LVY327707 MFU327705:MFU327707 MPQ327705:MPQ327707 MZM327705:MZM327707 NJI327705:NJI327707 NTE327705:NTE327707 ODA327705:ODA327707 OMW327705:OMW327707 OWS327705:OWS327707 PGO327705:PGO327707 PQK327705:PQK327707 QAG327705:QAG327707 QKC327705:QKC327707 QTY327705:QTY327707 RDU327705:RDU327707 RNQ327705:RNQ327707 RXM327705:RXM327707 SHI327705:SHI327707 SRE327705:SRE327707 TBA327705:TBA327707 TKW327705:TKW327707 TUS327705:TUS327707 UEO327705:UEO327707 UOK327705:UOK327707 UYG327705:UYG327707 VIC327705:VIC327707 VRY327705:VRY327707 WBU327705:WBU327707 WLQ327705:WLQ327707 WVM327705:WVM327707 JA393241:JA393243 SW393241:SW393243 ACS393241:ACS393243 AMO393241:AMO393243 AWK393241:AWK393243 BGG393241:BGG393243 BQC393241:BQC393243 BZY393241:BZY393243 CJU393241:CJU393243 CTQ393241:CTQ393243 DDM393241:DDM393243 DNI393241:DNI393243 DXE393241:DXE393243 EHA393241:EHA393243 EQW393241:EQW393243 FAS393241:FAS393243 FKO393241:FKO393243 FUK393241:FUK393243 GEG393241:GEG393243 GOC393241:GOC393243 GXY393241:GXY393243 HHU393241:HHU393243 HRQ393241:HRQ393243 IBM393241:IBM393243 ILI393241:ILI393243 IVE393241:IVE393243 JFA393241:JFA393243 JOW393241:JOW393243 JYS393241:JYS393243 KIO393241:KIO393243 KSK393241:KSK393243 LCG393241:LCG393243 LMC393241:LMC393243 LVY393241:LVY393243 MFU393241:MFU393243 MPQ393241:MPQ393243 MZM393241:MZM393243 NJI393241:NJI393243 NTE393241:NTE393243 ODA393241:ODA393243 OMW393241:OMW393243 OWS393241:OWS393243 PGO393241:PGO393243 PQK393241:PQK393243 QAG393241:QAG393243 QKC393241:QKC393243 QTY393241:QTY393243 RDU393241:RDU393243 RNQ393241:RNQ393243 RXM393241:RXM393243 SHI393241:SHI393243 SRE393241:SRE393243 TBA393241:TBA393243 TKW393241:TKW393243 TUS393241:TUS393243 UEO393241:UEO393243 UOK393241:UOK393243 UYG393241:UYG393243 VIC393241:VIC393243 VRY393241:VRY393243 WBU393241:WBU393243 WLQ393241:WLQ393243 WVM393241:WVM393243 JA458777:JA458779 SW458777:SW458779 ACS458777:ACS458779 AMO458777:AMO458779 AWK458777:AWK458779 BGG458777:BGG458779 BQC458777:BQC458779 BZY458777:BZY458779 CJU458777:CJU458779 CTQ458777:CTQ458779 DDM458777:DDM458779 DNI458777:DNI458779 DXE458777:DXE458779 EHA458777:EHA458779 EQW458777:EQW458779 FAS458777:FAS458779 FKO458777:FKO458779 FUK458777:FUK458779 GEG458777:GEG458779 GOC458777:GOC458779 GXY458777:GXY458779 HHU458777:HHU458779 HRQ458777:HRQ458779 IBM458777:IBM458779 ILI458777:ILI458779 IVE458777:IVE458779 JFA458777:JFA458779 JOW458777:JOW458779 JYS458777:JYS458779 KIO458777:KIO458779 KSK458777:KSK458779 LCG458777:LCG458779 LMC458777:LMC458779 LVY458777:LVY458779 MFU458777:MFU458779 MPQ458777:MPQ458779 MZM458777:MZM458779 NJI458777:NJI458779 NTE458777:NTE458779 ODA458777:ODA458779 OMW458777:OMW458779 OWS458777:OWS458779 PGO458777:PGO458779 PQK458777:PQK458779 QAG458777:QAG458779 QKC458777:QKC458779 QTY458777:QTY458779 RDU458777:RDU458779 RNQ458777:RNQ458779 RXM458777:RXM458779 SHI458777:SHI458779 SRE458777:SRE458779 TBA458777:TBA458779 TKW458777:TKW458779 TUS458777:TUS458779 UEO458777:UEO458779 UOK458777:UOK458779 UYG458777:UYG458779 VIC458777:VIC458779 VRY458777:VRY458779 WBU458777:WBU458779 WLQ458777:WLQ458779 WVM458777:WVM458779 JA524313:JA524315 SW524313:SW524315 ACS524313:ACS524315 AMO524313:AMO524315 AWK524313:AWK524315 BGG524313:BGG524315 BQC524313:BQC524315 BZY524313:BZY524315 CJU524313:CJU524315 CTQ524313:CTQ524315 DDM524313:DDM524315 DNI524313:DNI524315 DXE524313:DXE524315 EHA524313:EHA524315 EQW524313:EQW524315 FAS524313:FAS524315 FKO524313:FKO524315 FUK524313:FUK524315 GEG524313:GEG524315 GOC524313:GOC524315 GXY524313:GXY524315 HHU524313:HHU524315 HRQ524313:HRQ524315 IBM524313:IBM524315 ILI524313:ILI524315 IVE524313:IVE524315 JFA524313:JFA524315 JOW524313:JOW524315 JYS524313:JYS524315 KIO524313:KIO524315 KSK524313:KSK524315 LCG524313:LCG524315 LMC524313:LMC524315 LVY524313:LVY524315 MFU524313:MFU524315 MPQ524313:MPQ524315 MZM524313:MZM524315 NJI524313:NJI524315 NTE524313:NTE524315 ODA524313:ODA524315 OMW524313:OMW524315 OWS524313:OWS524315 PGO524313:PGO524315 PQK524313:PQK524315 QAG524313:QAG524315 QKC524313:QKC524315 QTY524313:QTY524315 RDU524313:RDU524315 RNQ524313:RNQ524315 RXM524313:RXM524315 SHI524313:SHI524315 SRE524313:SRE524315 TBA524313:TBA524315 TKW524313:TKW524315 TUS524313:TUS524315 UEO524313:UEO524315 UOK524313:UOK524315 UYG524313:UYG524315 VIC524313:VIC524315 VRY524313:VRY524315 WBU524313:WBU524315 WLQ524313:WLQ524315 WVM524313:WVM524315 JA589849:JA589851 SW589849:SW589851 ACS589849:ACS589851 AMO589849:AMO589851 AWK589849:AWK589851 BGG589849:BGG589851 BQC589849:BQC589851 BZY589849:BZY589851 CJU589849:CJU589851 CTQ589849:CTQ589851 DDM589849:DDM589851 DNI589849:DNI589851 DXE589849:DXE589851 EHA589849:EHA589851 EQW589849:EQW589851 FAS589849:FAS589851 FKO589849:FKO589851 FUK589849:FUK589851 GEG589849:GEG589851 GOC589849:GOC589851 GXY589849:GXY589851 HHU589849:HHU589851 HRQ589849:HRQ589851 IBM589849:IBM589851 ILI589849:ILI589851 IVE589849:IVE589851 JFA589849:JFA589851 JOW589849:JOW589851 JYS589849:JYS589851 KIO589849:KIO589851 KSK589849:KSK589851 LCG589849:LCG589851 LMC589849:LMC589851 LVY589849:LVY589851 MFU589849:MFU589851 MPQ589849:MPQ589851 MZM589849:MZM589851 NJI589849:NJI589851 NTE589849:NTE589851 ODA589849:ODA589851 OMW589849:OMW589851 OWS589849:OWS589851 PGO589849:PGO589851 PQK589849:PQK589851 QAG589849:QAG589851 QKC589849:QKC589851 QTY589849:QTY589851 RDU589849:RDU589851 RNQ589849:RNQ589851 RXM589849:RXM589851 SHI589849:SHI589851 SRE589849:SRE589851 TBA589849:TBA589851 TKW589849:TKW589851 TUS589849:TUS589851 UEO589849:UEO589851 UOK589849:UOK589851 UYG589849:UYG589851 VIC589849:VIC589851 VRY589849:VRY589851 WBU589849:WBU589851 WLQ589849:WLQ589851 WVM589849:WVM589851 JA655385:JA655387 SW655385:SW655387 ACS655385:ACS655387 AMO655385:AMO655387 AWK655385:AWK655387 BGG655385:BGG655387 BQC655385:BQC655387 BZY655385:BZY655387 CJU655385:CJU655387 CTQ655385:CTQ655387 DDM655385:DDM655387 DNI655385:DNI655387 DXE655385:DXE655387 EHA655385:EHA655387 EQW655385:EQW655387 FAS655385:FAS655387 FKO655385:FKO655387 FUK655385:FUK655387 GEG655385:GEG655387 GOC655385:GOC655387 GXY655385:GXY655387 HHU655385:HHU655387 HRQ655385:HRQ655387 IBM655385:IBM655387 ILI655385:ILI655387 IVE655385:IVE655387 JFA655385:JFA655387 JOW655385:JOW655387 JYS655385:JYS655387 KIO655385:KIO655387 KSK655385:KSK655387 LCG655385:LCG655387 LMC655385:LMC655387 LVY655385:LVY655387 MFU655385:MFU655387 MPQ655385:MPQ655387 MZM655385:MZM655387 NJI655385:NJI655387 NTE655385:NTE655387 ODA655385:ODA655387 OMW655385:OMW655387 OWS655385:OWS655387 PGO655385:PGO655387 PQK655385:PQK655387 QAG655385:QAG655387 QKC655385:QKC655387 QTY655385:QTY655387 RDU655385:RDU655387 RNQ655385:RNQ655387 RXM655385:RXM655387 SHI655385:SHI655387 SRE655385:SRE655387 TBA655385:TBA655387 TKW655385:TKW655387 TUS655385:TUS655387 UEO655385:UEO655387 UOK655385:UOK655387 UYG655385:UYG655387 VIC655385:VIC655387 VRY655385:VRY655387 WBU655385:WBU655387 WLQ655385:WLQ655387 WVM655385:WVM655387 JA720921:JA720923 SW720921:SW720923 ACS720921:ACS720923 AMO720921:AMO720923 AWK720921:AWK720923 BGG720921:BGG720923 BQC720921:BQC720923 BZY720921:BZY720923 CJU720921:CJU720923 CTQ720921:CTQ720923 DDM720921:DDM720923 DNI720921:DNI720923 DXE720921:DXE720923 EHA720921:EHA720923 EQW720921:EQW720923 FAS720921:FAS720923 FKO720921:FKO720923 FUK720921:FUK720923 GEG720921:GEG720923 GOC720921:GOC720923 GXY720921:GXY720923 HHU720921:HHU720923 HRQ720921:HRQ720923 IBM720921:IBM720923 ILI720921:ILI720923 IVE720921:IVE720923 JFA720921:JFA720923 JOW720921:JOW720923 JYS720921:JYS720923 KIO720921:KIO720923 KSK720921:KSK720923 LCG720921:LCG720923 LMC720921:LMC720923 LVY720921:LVY720923 MFU720921:MFU720923 MPQ720921:MPQ720923 MZM720921:MZM720923 NJI720921:NJI720923 NTE720921:NTE720923 ODA720921:ODA720923 OMW720921:OMW720923 OWS720921:OWS720923 PGO720921:PGO720923 PQK720921:PQK720923 QAG720921:QAG720923 QKC720921:QKC720923 QTY720921:QTY720923 RDU720921:RDU720923 RNQ720921:RNQ720923 RXM720921:RXM720923 SHI720921:SHI720923 SRE720921:SRE720923 TBA720921:TBA720923 TKW720921:TKW720923 TUS720921:TUS720923 UEO720921:UEO720923 UOK720921:UOK720923 UYG720921:UYG720923 VIC720921:VIC720923 VRY720921:VRY720923 WBU720921:WBU720923 WLQ720921:WLQ720923 WVM720921:WVM720923 JA786457:JA786459 SW786457:SW786459 ACS786457:ACS786459 AMO786457:AMO786459 AWK786457:AWK786459 BGG786457:BGG786459 BQC786457:BQC786459 BZY786457:BZY786459 CJU786457:CJU786459 CTQ786457:CTQ786459 DDM786457:DDM786459 DNI786457:DNI786459 DXE786457:DXE786459 EHA786457:EHA786459 EQW786457:EQW786459 FAS786457:FAS786459 FKO786457:FKO786459 FUK786457:FUK786459 GEG786457:GEG786459 GOC786457:GOC786459 GXY786457:GXY786459 HHU786457:HHU786459 HRQ786457:HRQ786459 IBM786457:IBM786459 ILI786457:ILI786459 IVE786457:IVE786459 JFA786457:JFA786459 JOW786457:JOW786459 JYS786457:JYS786459 KIO786457:KIO786459 KSK786457:KSK786459 LCG786457:LCG786459 LMC786457:LMC786459 LVY786457:LVY786459 MFU786457:MFU786459 MPQ786457:MPQ786459 MZM786457:MZM786459 NJI786457:NJI786459 NTE786457:NTE786459 ODA786457:ODA786459 OMW786457:OMW786459 OWS786457:OWS786459 PGO786457:PGO786459 PQK786457:PQK786459 QAG786457:QAG786459 QKC786457:QKC786459 QTY786457:QTY786459 RDU786457:RDU786459 RNQ786457:RNQ786459 RXM786457:RXM786459 SHI786457:SHI786459 SRE786457:SRE786459 TBA786457:TBA786459 TKW786457:TKW786459 TUS786457:TUS786459 UEO786457:UEO786459 UOK786457:UOK786459 UYG786457:UYG786459 VIC786457:VIC786459 VRY786457:VRY786459 WBU786457:WBU786459 WLQ786457:WLQ786459 WVM786457:WVM786459 JA851993:JA851995 SW851993:SW851995 ACS851993:ACS851995 AMO851993:AMO851995 AWK851993:AWK851995 BGG851993:BGG851995 BQC851993:BQC851995 BZY851993:BZY851995 CJU851993:CJU851995 CTQ851993:CTQ851995 DDM851993:DDM851995 DNI851993:DNI851995 DXE851993:DXE851995 EHA851993:EHA851995 EQW851993:EQW851995 FAS851993:FAS851995 FKO851993:FKO851995 FUK851993:FUK851995 GEG851993:GEG851995 GOC851993:GOC851995 GXY851993:GXY851995 HHU851993:HHU851995 HRQ851993:HRQ851995 IBM851993:IBM851995 ILI851993:ILI851995 IVE851993:IVE851995 JFA851993:JFA851995 JOW851993:JOW851995 JYS851993:JYS851995 KIO851993:KIO851995 KSK851993:KSK851995 LCG851993:LCG851995 LMC851993:LMC851995 LVY851993:LVY851995 MFU851993:MFU851995 MPQ851993:MPQ851995 MZM851993:MZM851995 NJI851993:NJI851995 NTE851993:NTE851995 ODA851993:ODA851995 OMW851993:OMW851995 OWS851993:OWS851995 PGO851993:PGO851995 PQK851993:PQK851995 QAG851993:QAG851995 QKC851993:QKC851995 QTY851993:QTY851995 RDU851993:RDU851995 RNQ851993:RNQ851995 RXM851993:RXM851995 SHI851993:SHI851995 SRE851993:SRE851995 TBA851993:TBA851995 TKW851993:TKW851995 TUS851993:TUS851995 UEO851993:UEO851995 UOK851993:UOK851995 UYG851993:UYG851995 VIC851993:VIC851995 VRY851993:VRY851995 WBU851993:WBU851995 WLQ851993:WLQ851995 WVM851993:WVM851995 JA917529:JA917531 SW917529:SW917531 ACS917529:ACS917531 AMO917529:AMO917531 AWK917529:AWK917531 BGG917529:BGG917531 BQC917529:BQC917531 BZY917529:BZY917531 CJU917529:CJU917531 CTQ917529:CTQ917531 DDM917529:DDM917531 DNI917529:DNI917531 DXE917529:DXE917531 EHA917529:EHA917531 EQW917529:EQW917531 FAS917529:FAS917531 FKO917529:FKO917531 FUK917529:FUK917531 GEG917529:GEG917531 GOC917529:GOC917531 GXY917529:GXY917531 HHU917529:HHU917531 HRQ917529:HRQ917531 IBM917529:IBM917531 ILI917529:ILI917531 IVE917529:IVE917531 JFA917529:JFA917531 JOW917529:JOW917531 JYS917529:JYS917531 KIO917529:KIO917531 KSK917529:KSK917531 LCG917529:LCG917531 LMC917529:LMC917531 LVY917529:LVY917531 MFU917529:MFU917531 MPQ917529:MPQ917531 MZM917529:MZM917531 NJI917529:NJI917531 NTE917529:NTE917531 ODA917529:ODA917531 OMW917529:OMW917531 OWS917529:OWS917531 PGO917529:PGO917531 PQK917529:PQK917531 QAG917529:QAG917531 QKC917529:QKC917531 QTY917529:QTY917531 RDU917529:RDU917531 RNQ917529:RNQ917531 RXM917529:RXM917531 SHI917529:SHI917531 SRE917529:SRE917531 TBA917529:TBA917531 TKW917529:TKW917531 TUS917529:TUS917531 UEO917529:UEO917531 UOK917529:UOK917531 UYG917529:UYG917531 VIC917529:VIC917531 VRY917529:VRY917531 WBU917529:WBU917531 WLQ917529:WLQ917531 WVM917529:WVM917531 JA983065:JA983067 SW983065:SW983067 ACS983065:ACS983067 AMO983065:AMO983067 AWK983065:AWK983067 BGG983065:BGG983067 BQC983065:BQC983067 BZY983065:BZY983067 CJU983065:CJU983067 CTQ983065:CTQ983067 DDM983065:DDM983067 DNI983065:DNI983067 DXE983065:DXE983067 EHA983065:EHA983067 EQW983065:EQW983067 FAS983065:FAS983067 FKO983065:FKO983067 FUK983065:FUK983067 GEG983065:GEG983067 GOC983065:GOC983067 GXY983065:GXY983067 HHU983065:HHU983067 HRQ983065:HRQ983067 IBM983065:IBM983067 ILI983065:ILI983067 IVE983065:IVE983067 JFA983065:JFA983067 JOW983065:JOW983067 JYS983065:JYS983067 KIO983065:KIO983067 KSK983065:KSK983067 LCG983065:LCG983067 LMC983065:LMC983067 LVY983065:LVY983067 MFU983065:MFU983067 MPQ983065:MPQ983067 MZM983065:MZM983067 NJI983065:NJI983067 NTE983065:NTE983067 ODA983065:ODA983067 OMW983065:OMW983067 OWS983065:OWS983067 PGO983065:PGO983067 PQK983065:PQK983067 QAG983065:QAG983067 QKC983065:QKC983067 QTY983065:QTY983067 RDU983065:RDU983067 RNQ983065:RNQ983067 RXM983065:RXM983067 SHI983065:SHI983067 SRE983065:SRE983067 TBA983065:TBA983067 TKW983065:TKW983067 TUS983065:TUS983067 UEO983065:UEO983067 UOK983065:UOK983067 UYG983065:UYG983067 VIC983065:VIC983067 VRY983065:VRY983067 WBU983065:WBU983067 WLQ983065:WLQ983067 WVM983065:WVM983067 D65606:D65608 IY65561:IY65563 SU65561:SU65563 ACQ65561:ACQ65563 AMM65561:AMM65563 AWI65561:AWI65563 BGE65561:BGE65563 BQA65561:BQA65563 BZW65561:BZW65563 CJS65561:CJS65563 CTO65561:CTO65563 DDK65561:DDK65563 DNG65561:DNG65563 DXC65561:DXC65563 EGY65561:EGY65563 EQU65561:EQU65563 FAQ65561:FAQ65563 FKM65561:FKM65563 FUI65561:FUI65563 GEE65561:GEE65563 GOA65561:GOA65563 GXW65561:GXW65563 HHS65561:HHS65563 HRO65561:HRO65563 IBK65561:IBK65563 ILG65561:ILG65563 IVC65561:IVC65563 JEY65561:JEY65563 JOU65561:JOU65563 JYQ65561:JYQ65563 KIM65561:KIM65563 KSI65561:KSI65563 LCE65561:LCE65563 LMA65561:LMA65563 LVW65561:LVW65563 MFS65561:MFS65563 MPO65561:MPO65563 MZK65561:MZK65563 NJG65561:NJG65563 NTC65561:NTC65563 OCY65561:OCY65563 OMU65561:OMU65563 OWQ65561:OWQ65563 PGM65561:PGM65563 PQI65561:PQI65563 QAE65561:QAE65563 QKA65561:QKA65563 QTW65561:QTW65563 RDS65561:RDS65563 RNO65561:RNO65563 RXK65561:RXK65563 SHG65561:SHG65563 SRC65561:SRC65563 TAY65561:TAY65563 TKU65561:TKU65563 TUQ65561:TUQ65563 UEM65561:UEM65563 UOI65561:UOI65563 UYE65561:UYE65563 VIA65561:VIA65563 VRW65561:VRW65563 WBS65561:WBS65563 WLO65561:WLO65563 WVK65561:WVK65563 D131142:D131144 IY131097:IY131099 SU131097:SU131099 ACQ131097:ACQ131099 AMM131097:AMM131099 AWI131097:AWI131099 BGE131097:BGE131099 BQA131097:BQA131099 BZW131097:BZW131099 CJS131097:CJS131099 CTO131097:CTO131099 DDK131097:DDK131099 DNG131097:DNG131099 DXC131097:DXC131099 EGY131097:EGY131099 EQU131097:EQU131099 FAQ131097:FAQ131099 FKM131097:FKM131099 FUI131097:FUI131099 GEE131097:GEE131099 GOA131097:GOA131099 GXW131097:GXW131099 HHS131097:HHS131099 HRO131097:HRO131099 IBK131097:IBK131099 ILG131097:ILG131099 IVC131097:IVC131099 JEY131097:JEY131099 JOU131097:JOU131099 JYQ131097:JYQ131099 KIM131097:KIM131099 KSI131097:KSI131099 LCE131097:LCE131099 LMA131097:LMA131099 LVW131097:LVW131099 MFS131097:MFS131099 MPO131097:MPO131099 MZK131097:MZK131099 NJG131097:NJG131099 NTC131097:NTC131099 OCY131097:OCY131099 OMU131097:OMU131099 OWQ131097:OWQ131099 PGM131097:PGM131099 PQI131097:PQI131099 QAE131097:QAE131099 QKA131097:QKA131099 QTW131097:QTW131099 RDS131097:RDS131099 RNO131097:RNO131099 RXK131097:RXK131099 SHG131097:SHG131099 SRC131097:SRC131099 TAY131097:TAY131099 TKU131097:TKU131099 TUQ131097:TUQ131099 UEM131097:UEM131099 UOI131097:UOI131099 UYE131097:UYE131099 VIA131097:VIA131099 VRW131097:VRW131099 WBS131097:WBS131099 WLO131097:WLO131099 WVK131097:WVK131099 D196678:D196680 IY196633:IY196635 SU196633:SU196635 ACQ196633:ACQ196635 AMM196633:AMM196635 AWI196633:AWI196635 BGE196633:BGE196635 BQA196633:BQA196635 BZW196633:BZW196635 CJS196633:CJS196635 CTO196633:CTO196635 DDK196633:DDK196635 DNG196633:DNG196635 DXC196633:DXC196635 EGY196633:EGY196635 EQU196633:EQU196635 FAQ196633:FAQ196635 FKM196633:FKM196635 FUI196633:FUI196635 GEE196633:GEE196635 GOA196633:GOA196635 GXW196633:GXW196635 HHS196633:HHS196635 HRO196633:HRO196635 IBK196633:IBK196635 ILG196633:ILG196635 IVC196633:IVC196635 JEY196633:JEY196635 JOU196633:JOU196635 JYQ196633:JYQ196635 KIM196633:KIM196635 KSI196633:KSI196635 LCE196633:LCE196635 LMA196633:LMA196635 LVW196633:LVW196635 MFS196633:MFS196635 MPO196633:MPO196635 MZK196633:MZK196635 NJG196633:NJG196635 NTC196633:NTC196635 OCY196633:OCY196635 OMU196633:OMU196635 OWQ196633:OWQ196635 PGM196633:PGM196635 PQI196633:PQI196635 QAE196633:QAE196635 QKA196633:QKA196635 QTW196633:QTW196635 RDS196633:RDS196635 RNO196633:RNO196635 RXK196633:RXK196635 SHG196633:SHG196635 SRC196633:SRC196635 TAY196633:TAY196635 TKU196633:TKU196635 TUQ196633:TUQ196635 UEM196633:UEM196635 UOI196633:UOI196635 UYE196633:UYE196635 VIA196633:VIA196635 VRW196633:VRW196635 WBS196633:WBS196635 WLO196633:WLO196635 WVK196633:WVK196635 D262214:D262216 IY262169:IY262171 SU262169:SU262171 ACQ262169:ACQ262171 AMM262169:AMM262171 AWI262169:AWI262171 BGE262169:BGE262171 BQA262169:BQA262171 BZW262169:BZW262171 CJS262169:CJS262171 CTO262169:CTO262171 DDK262169:DDK262171 DNG262169:DNG262171 DXC262169:DXC262171 EGY262169:EGY262171 EQU262169:EQU262171 FAQ262169:FAQ262171 FKM262169:FKM262171 FUI262169:FUI262171 GEE262169:GEE262171 GOA262169:GOA262171 GXW262169:GXW262171 HHS262169:HHS262171 HRO262169:HRO262171 IBK262169:IBK262171 ILG262169:ILG262171 IVC262169:IVC262171 JEY262169:JEY262171 JOU262169:JOU262171 JYQ262169:JYQ262171 KIM262169:KIM262171 KSI262169:KSI262171 LCE262169:LCE262171 LMA262169:LMA262171 LVW262169:LVW262171 MFS262169:MFS262171 MPO262169:MPO262171 MZK262169:MZK262171 NJG262169:NJG262171 NTC262169:NTC262171 OCY262169:OCY262171 OMU262169:OMU262171 OWQ262169:OWQ262171 PGM262169:PGM262171 PQI262169:PQI262171 QAE262169:QAE262171 QKA262169:QKA262171 QTW262169:QTW262171 RDS262169:RDS262171 RNO262169:RNO262171 RXK262169:RXK262171 SHG262169:SHG262171 SRC262169:SRC262171 TAY262169:TAY262171 TKU262169:TKU262171 TUQ262169:TUQ262171 UEM262169:UEM262171 UOI262169:UOI262171 UYE262169:UYE262171 VIA262169:VIA262171 VRW262169:VRW262171 WBS262169:WBS262171 WLO262169:WLO262171 WVK262169:WVK262171 D327750:D327752 IY327705:IY327707 SU327705:SU327707 ACQ327705:ACQ327707 AMM327705:AMM327707 AWI327705:AWI327707 BGE327705:BGE327707 BQA327705:BQA327707 BZW327705:BZW327707 CJS327705:CJS327707 CTO327705:CTO327707 DDK327705:DDK327707 DNG327705:DNG327707 DXC327705:DXC327707 EGY327705:EGY327707 EQU327705:EQU327707 FAQ327705:FAQ327707 FKM327705:FKM327707 FUI327705:FUI327707 GEE327705:GEE327707 GOA327705:GOA327707 GXW327705:GXW327707 HHS327705:HHS327707 HRO327705:HRO327707 IBK327705:IBK327707 ILG327705:ILG327707 IVC327705:IVC327707 JEY327705:JEY327707 JOU327705:JOU327707 JYQ327705:JYQ327707 KIM327705:KIM327707 KSI327705:KSI327707 LCE327705:LCE327707 LMA327705:LMA327707 LVW327705:LVW327707 MFS327705:MFS327707 MPO327705:MPO327707 MZK327705:MZK327707 NJG327705:NJG327707 NTC327705:NTC327707 OCY327705:OCY327707 OMU327705:OMU327707 OWQ327705:OWQ327707 PGM327705:PGM327707 PQI327705:PQI327707 QAE327705:QAE327707 QKA327705:QKA327707 QTW327705:QTW327707 RDS327705:RDS327707 RNO327705:RNO327707 RXK327705:RXK327707 SHG327705:SHG327707 SRC327705:SRC327707 TAY327705:TAY327707 TKU327705:TKU327707 TUQ327705:TUQ327707 UEM327705:UEM327707 UOI327705:UOI327707 UYE327705:UYE327707 VIA327705:VIA327707 VRW327705:VRW327707 WBS327705:WBS327707 WLO327705:WLO327707 WVK327705:WVK327707 D393286:D393288 IY393241:IY393243 SU393241:SU393243 ACQ393241:ACQ393243 AMM393241:AMM393243 AWI393241:AWI393243 BGE393241:BGE393243 BQA393241:BQA393243 BZW393241:BZW393243 CJS393241:CJS393243 CTO393241:CTO393243 DDK393241:DDK393243 DNG393241:DNG393243 DXC393241:DXC393243 EGY393241:EGY393243 EQU393241:EQU393243 FAQ393241:FAQ393243 FKM393241:FKM393243 FUI393241:FUI393243 GEE393241:GEE393243 GOA393241:GOA393243 GXW393241:GXW393243 HHS393241:HHS393243 HRO393241:HRO393243 IBK393241:IBK393243 ILG393241:ILG393243 IVC393241:IVC393243 JEY393241:JEY393243 JOU393241:JOU393243 JYQ393241:JYQ393243 KIM393241:KIM393243 KSI393241:KSI393243 LCE393241:LCE393243 LMA393241:LMA393243 LVW393241:LVW393243 MFS393241:MFS393243 MPO393241:MPO393243 MZK393241:MZK393243 NJG393241:NJG393243 NTC393241:NTC393243 OCY393241:OCY393243 OMU393241:OMU393243 OWQ393241:OWQ393243 PGM393241:PGM393243 PQI393241:PQI393243 QAE393241:QAE393243 QKA393241:QKA393243 QTW393241:QTW393243 RDS393241:RDS393243 RNO393241:RNO393243 RXK393241:RXK393243 SHG393241:SHG393243 SRC393241:SRC393243 TAY393241:TAY393243 TKU393241:TKU393243 TUQ393241:TUQ393243 UEM393241:UEM393243 UOI393241:UOI393243 UYE393241:UYE393243 VIA393241:VIA393243 VRW393241:VRW393243 WBS393241:WBS393243 WLO393241:WLO393243 WVK393241:WVK393243 D458822:D458824 IY458777:IY458779 SU458777:SU458779 ACQ458777:ACQ458779 AMM458777:AMM458779 AWI458777:AWI458779 BGE458777:BGE458779 BQA458777:BQA458779 BZW458777:BZW458779 CJS458777:CJS458779 CTO458777:CTO458779 DDK458777:DDK458779 DNG458777:DNG458779 DXC458777:DXC458779 EGY458777:EGY458779 EQU458777:EQU458779 FAQ458777:FAQ458779 FKM458777:FKM458779 FUI458777:FUI458779 GEE458777:GEE458779 GOA458777:GOA458779 GXW458777:GXW458779 HHS458777:HHS458779 HRO458777:HRO458779 IBK458777:IBK458779 ILG458777:ILG458779 IVC458777:IVC458779 JEY458777:JEY458779 JOU458777:JOU458779 JYQ458777:JYQ458779 KIM458777:KIM458779 KSI458777:KSI458779 LCE458777:LCE458779 LMA458777:LMA458779 LVW458777:LVW458779 MFS458777:MFS458779 MPO458777:MPO458779 MZK458777:MZK458779 NJG458777:NJG458779 NTC458777:NTC458779 OCY458777:OCY458779 OMU458777:OMU458779 OWQ458777:OWQ458779 PGM458777:PGM458779 PQI458777:PQI458779 QAE458777:QAE458779 QKA458777:QKA458779 QTW458777:QTW458779 RDS458777:RDS458779 RNO458777:RNO458779 RXK458777:RXK458779 SHG458777:SHG458779 SRC458777:SRC458779 TAY458777:TAY458779 TKU458777:TKU458779 TUQ458777:TUQ458779 UEM458777:UEM458779 UOI458777:UOI458779 UYE458777:UYE458779 VIA458777:VIA458779 VRW458777:VRW458779 WBS458777:WBS458779 WLO458777:WLO458779 WVK458777:WVK458779 D524358:D524360 IY524313:IY524315 SU524313:SU524315 ACQ524313:ACQ524315 AMM524313:AMM524315 AWI524313:AWI524315 BGE524313:BGE524315 BQA524313:BQA524315 BZW524313:BZW524315 CJS524313:CJS524315 CTO524313:CTO524315 DDK524313:DDK524315 DNG524313:DNG524315 DXC524313:DXC524315 EGY524313:EGY524315 EQU524313:EQU524315 FAQ524313:FAQ524315 FKM524313:FKM524315 FUI524313:FUI524315 GEE524313:GEE524315 GOA524313:GOA524315 GXW524313:GXW524315 HHS524313:HHS524315 HRO524313:HRO524315 IBK524313:IBK524315 ILG524313:ILG524315 IVC524313:IVC524315 JEY524313:JEY524315 JOU524313:JOU524315 JYQ524313:JYQ524315 KIM524313:KIM524315 KSI524313:KSI524315 LCE524313:LCE524315 LMA524313:LMA524315 LVW524313:LVW524315 MFS524313:MFS524315 MPO524313:MPO524315 MZK524313:MZK524315 NJG524313:NJG524315 NTC524313:NTC524315 OCY524313:OCY524315 OMU524313:OMU524315 OWQ524313:OWQ524315 PGM524313:PGM524315 PQI524313:PQI524315 QAE524313:QAE524315 QKA524313:QKA524315 QTW524313:QTW524315 RDS524313:RDS524315 RNO524313:RNO524315 RXK524313:RXK524315 SHG524313:SHG524315 SRC524313:SRC524315 TAY524313:TAY524315 TKU524313:TKU524315 TUQ524313:TUQ524315 UEM524313:UEM524315 UOI524313:UOI524315 UYE524313:UYE524315 VIA524313:VIA524315 VRW524313:VRW524315 WBS524313:WBS524315 WLO524313:WLO524315 WVK524313:WVK524315 D589894:D589896 IY589849:IY589851 SU589849:SU589851 ACQ589849:ACQ589851 AMM589849:AMM589851 AWI589849:AWI589851 BGE589849:BGE589851 BQA589849:BQA589851 BZW589849:BZW589851 CJS589849:CJS589851 CTO589849:CTO589851 DDK589849:DDK589851 DNG589849:DNG589851 DXC589849:DXC589851 EGY589849:EGY589851 EQU589849:EQU589851 FAQ589849:FAQ589851 FKM589849:FKM589851 FUI589849:FUI589851 GEE589849:GEE589851 GOA589849:GOA589851 GXW589849:GXW589851 HHS589849:HHS589851 HRO589849:HRO589851 IBK589849:IBK589851 ILG589849:ILG589851 IVC589849:IVC589851 JEY589849:JEY589851 JOU589849:JOU589851 JYQ589849:JYQ589851 KIM589849:KIM589851 KSI589849:KSI589851 LCE589849:LCE589851 LMA589849:LMA589851 LVW589849:LVW589851 MFS589849:MFS589851 MPO589849:MPO589851 MZK589849:MZK589851 NJG589849:NJG589851 NTC589849:NTC589851 OCY589849:OCY589851 OMU589849:OMU589851 OWQ589849:OWQ589851 PGM589849:PGM589851 PQI589849:PQI589851 QAE589849:QAE589851 QKA589849:QKA589851 QTW589849:QTW589851 RDS589849:RDS589851 RNO589849:RNO589851 RXK589849:RXK589851 SHG589849:SHG589851 SRC589849:SRC589851 TAY589849:TAY589851 TKU589849:TKU589851 TUQ589849:TUQ589851 UEM589849:UEM589851 UOI589849:UOI589851 UYE589849:UYE589851 VIA589849:VIA589851 VRW589849:VRW589851 WBS589849:WBS589851 WLO589849:WLO589851 WVK589849:WVK589851 D655430:D655432 IY655385:IY655387 SU655385:SU655387 ACQ655385:ACQ655387 AMM655385:AMM655387 AWI655385:AWI655387 BGE655385:BGE655387 BQA655385:BQA655387 BZW655385:BZW655387 CJS655385:CJS655387 CTO655385:CTO655387 DDK655385:DDK655387 DNG655385:DNG655387 DXC655385:DXC655387 EGY655385:EGY655387 EQU655385:EQU655387 FAQ655385:FAQ655387 FKM655385:FKM655387 FUI655385:FUI655387 GEE655385:GEE655387 GOA655385:GOA655387 GXW655385:GXW655387 HHS655385:HHS655387 HRO655385:HRO655387 IBK655385:IBK655387 ILG655385:ILG655387 IVC655385:IVC655387 JEY655385:JEY655387 JOU655385:JOU655387 JYQ655385:JYQ655387 KIM655385:KIM655387 KSI655385:KSI655387 LCE655385:LCE655387 LMA655385:LMA655387 LVW655385:LVW655387 MFS655385:MFS655387 MPO655385:MPO655387 MZK655385:MZK655387 NJG655385:NJG655387 NTC655385:NTC655387 OCY655385:OCY655387 OMU655385:OMU655387 OWQ655385:OWQ655387 PGM655385:PGM655387 PQI655385:PQI655387 QAE655385:QAE655387 QKA655385:QKA655387 QTW655385:QTW655387 RDS655385:RDS655387 RNO655385:RNO655387 RXK655385:RXK655387 SHG655385:SHG655387 SRC655385:SRC655387 TAY655385:TAY655387 TKU655385:TKU655387 TUQ655385:TUQ655387 UEM655385:UEM655387 UOI655385:UOI655387 UYE655385:UYE655387 VIA655385:VIA655387 VRW655385:VRW655387 WBS655385:WBS655387 WLO655385:WLO655387 WVK655385:WVK655387 D720966:D720968 IY720921:IY720923 SU720921:SU720923 ACQ720921:ACQ720923 AMM720921:AMM720923 AWI720921:AWI720923 BGE720921:BGE720923 BQA720921:BQA720923 BZW720921:BZW720923 CJS720921:CJS720923 CTO720921:CTO720923 DDK720921:DDK720923 DNG720921:DNG720923 DXC720921:DXC720923 EGY720921:EGY720923 EQU720921:EQU720923 FAQ720921:FAQ720923 FKM720921:FKM720923 FUI720921:FUI720923 GEE720921:GEE720923 GOA720921:GOA720923 GXW720921:GXW720923 HHS720921:HHS720923 HRO720921:HRO720923 IBK720921:IBK720923 ILG720921:ILG720923 IVC720921:IVC720923 JEY720921:JEY720923 JOU720921:JOU720923 JYQ720921:JYQ720923 KIM720921:KIM720923 KSI720921:KSI720923 LCE720921:LCE720923 LMA720921:LMA720923 LVW720921:LVW720923 MFS720921:MFS720923 MPO720921:MPO720923 MZK720921:MZK720923 NJG720921:NJG720923 NTC720921:NTC720923 OCY720921:OCY720923 OMU720921:OMU720923 OWQ720921:OWQ720923 PGM720921:PGM720923 PQI720921:PQI720923 QAE720921:QAE720923 QKA720921:QKA720923 QTW720921:QTW720923 RDS720921:RDS720923 RNO720921:RNO720923 RXK720921:RXK720923 SHG720921:SHG720923 SRC720921:SRC720923 TAY720921:TAY720923 TKU720921:TKU720923 TUQ720921:TUQ720923 UEM720921:UEM720923 UOI720921:UOI720923 UYE720921:UYE720923 VIA720921:VIA720923 VRW720921:VRW720923 WBS720921:WBS720923 WLO720921:WLO720923 WVK720921:WVK720923 D786502:D786504 IY786457:IY786459 SU786457:SU786459 ACQ786457:ACQ786459 AMM786457:AMM786459 AWI786457:AWI786459 BGE786457:BGE786459 BQA786457:BQA786459 BZW786457:BZW786459 CJS786457:CJS786459 CTO786457:CTO786459 DDK786457:DDK786459 DNG786457:DNG786459 DXC786457:DXC786459 EGY786457:EGY786459 EQU786457:EQU786459 FAQ786457:FAQ786459 FKM786457:FKM786459 FUI786457:FUI786459 GEE786457:GEE786459 GOA786457:GOA786459 GXW786457:GXW786459 HHS786457:HHS786459 HRO786457:HRO786459 IBK786457:IBK786459 ILG786457:ILG786459 IVC786457:IVC786459 JEY786457:JEY786459 JOU786457:JOU786459 JYQ786457:JYQ786459 KIM786457:KIM786459 KSI786457:KSI786459 LCE786457:LCE786459 LMA786457:LMA786459 LVW786457:LVW786459 MFS786457:MFS786459 MPO786457:MPO786459 MZK786457:MZK786459 NJG786457:NJG786459 NTC786457:NTC786459 OCY786457:OCY786459 OMU786457:OMU786459 OWQ786457:OWQ786459 PGM786457:PGM786459 PQI786457:PQI786459 QAE786457:QAE786459 QKA786457:QKA786459 QTW786457:QTW786459 RDS786457:RDS786459 RNO786457:RNO786459 RXK786457:RXK786459 SHG786457:SHG786459 SRC786457:SRC786459 TAY786457:TAY786459 TKU786457:TKU786459 TUQ786457:TUQ786459 UEM786457:UEM786459 UOI786457:UOI786459 UYE786457:UYE786459 VIA786457:VIA786459 VRW786457:VRW786459 WBS786457:WBS786459 WLO786457:WLO786459 WVK786457:WVK786459 D852038:D852040 IY851993:IY851995 SU851993:SU851995 ACQ851993:ACQ851995 AMM851993:AMM851995 AWI851993:AWI851995 BGE851993:BGE851995 BQA851993:BQA851995 BZW851993:BZW851995 CJS851993:CJS851995 CTO851993:CTO851995 DDK851993:DDK851995 DNG851993:DNG851995 DXC851993:DXC851995 EGY851993:EGY851995 EQU851993:EQU851995 FAQ851993:FAQ851995 FKM851993:FKM851995 FUI851993:FUI851995 GEE851993:GEE851995 GOA851993:GOA851995 GXW851993:GXW851995 HHS851993:HHS851995 HRO851993:HRO851995 IBK851993:IBK851995 ILG851993:ILG851995 IVC851993:IVC851995 JEY851993:JEY851995 JOU851993:JOU851995 JYQ851993:JYQ851995 KIM851993:KIM851995 KSI851993:KSI851995 LCE851993:LCE851995 LMA851993:LMA851995 LVW851993:LVW851995 MFS851993:MFS851995 MPO851993:MPO851995 MZK851993:MZK851995 NJG851993:NJG851995 NTC851993:NTC851995 OCY851993:OCY851995 OMU851993:OMU851995 OWQ851993:OWQ851995 PGM851993:PGM851995 PQI851993:PQI851995 QAE851993:QAE851995 QKA851993:QKA851995 QTW851993:QTW851995 RDS851993:RDS851995 RNO851993:RNO851995 RXK851993:RXK851995 SHG851993:SHG851995 SRC851993:SRC851995 TAY851993:TAY851995 TKU851993:TKU851995 TUQ851993:TUQ851995 UEM851993:UEM851995 UOI851993:UOI851995 UYE851993:UYE851995 VIA851993:VIA851995 VRW851993:VRW851995 WBS851993:WBS851995 WLO851993:WLO851995 WVK851993:WVK851995 D917574:D917576 IY917529:IY917531 SU917529:SU917531 ACQ917529:ACQ917531 AMM917529:AMM917531 AWI917529:AWI917531 BGE917529:BGE917531 BQA917529:BQA917531 BZW917529:BZW917531 CJS917529:CJS917531 CTO917529:CTO917531 DDK917529:DDK917531 DNG917529:DNG917531 DXC917529:DXC917531 EGY917529:EGY917531 EQU917529:EQU917531 FAQ917529:FAQ917531 FKM917529:FKM917531 FUI917529:FUI917531 GEE917529:GEE917531 GOA917529:GOA917531 GXW917529:GXW917531 HHS917529:HHS917531 HRO917529:HRO917531 IBK917529:IBK917531 ILG917529:ILG917531 IVC917529:IVC917531 JEY917529:JEY917531 JOU917529:JOU917531 JYQ917529:JYQ917531 KIM917529:KIM917531 KSI917529:KSI917531 LCE917529:LCE917531 LMA917529:LMA917531 LVW917529:LVW917531 MFS917529:MFS917531 MPO917529:MPO917531 MZK917529:MZK917531 NJG917529:NJG917531 NTC917529:NTC917531 OCY917529:OCY917531 OMU917529:OMU917531 OWQ917529:OWQ917531 PGM917529:PGM917531 PQI917529:PQI917531 QAE917529:QAE917531 QKA917529:QKA917531 QTW917529:QTW917531 RDS917529:RDS917531 RNO917529:RNO917531 RXK917529:RXK917531 SHG917529:SHG917531 SRC917529:SRC917531 TAY917529:TAY917531 TKU917529:TKU917531 TUQ917529:TUQ917531 UEM917529:UEM917531 UOI917529:UOI917531 UYE917529:UYE917531 VIA917529:VIA917531 VRW917529:VRW917531 WBS917529:WBS917531 WLO917529:WLO917531 WVK917529:WVK917531 D983110:D983112 IY983065:IY983067 SU983065:SU983067 ACQ983065:ACQ983067 AMM983065:AMM983067 AWI983065:AWI983067 BGE983065:BGE983067 BQA983065:BQA983067 BZW983065:BZW983067 CJS983065:CJS983067 CTO983065:CTO983067 DDK983065:DDK983067 DNG983065:DNG983067 DXC983065:DXC983067 EGY983065:EGY983067 EQU983065:EQU983067 FAQ983065:FAQ983067 FKM983065:FKM983067 FUI983065:FUI983067 GEE983065:GEE983067 GOA983065:GOA983067 GXW983065:GXW983067 HHS983065:HHS983067 HRO983065:HRO983067 IBK983065:IBK983067 ILG983065:ILG983067 IVC983065:IVC983067 JEY983065:JEY983067 JOU983065:JOU983067 JYQ983065:JYQ983067 KIM983065:KIM983067 KSI983065:KSI983067 LCE983065:LCE983067 LMA983065:LMA983067 LVW983065:LVW983067 MFS983065:MFS983067 MPO983065:MPO983067 MZK983065:MZK983067 NJG983065:NJG983067 NTC983065:NTC983067 OCY983065:OCY983067 OMU983065:OMU983067 OWQ983065:OWQ983067 PGM983065:PGM983067 PQI983065:PQI983067 QAE983065:QAE983067 QKA983065:QKA983067 QTW983065:QTW983067 RDS983065:RDS983067 RNO983065:RNO983067 RXK983065:RXK983067 SHG983065:SHG983067 SRC983065:SRC983067 TAY983065:TAY983067 TKU983065:TKU983067 TUQ983065:TUQ983067 UEM983065:UEM983067 UOI983065:UOI983067 UYE983065:UYE983067 VIA983065:VIA983067 VRW983065:VRW983067 WBS983065:WBS983067 WLO983065:WLO983067 WVK983065:WVK983067 B65606:B65608 B131142:B131144 B196678:B196680 B262214:B262216 B327750:B327752 B393286:B393288 B458822:B458824 B524358:B524360 B589894:B589896 B655430:B655432 B720966:B720968 B786502:B786504 B852038:B852040 B917574:B917576 B983110:B983112">
      <formula1>#REF!</formula1>
    </dataValidation>
  </dataValidations>
  <pageMargins left="0.25" right="0.25" top="0.75" bottom="0.75" header="0.3" footer="0.3"/>
  <pageSetup paperSize="8" scale="53" fitToHeight="0" orientation="landscape" horizontalDpi="4294967292"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D65609:D65610 IY65564:IY65565 SU65564:SU65565 ACQ65564:ACQ65565 AMM65564:AMM65565 AWI65564:AWI65565 BGE65564:BGE65565 BQA65564:BQA65565 BZW65564:BZW65565 CJS65564:CJS65565 CTO65564:CTO65565 DDK65564:DDK65565 DNG65564:DNG65565 DXC65564:DXC65565 EGY65564:EGY65565 EQU65564:EQU65565 FAQ65564:FAQ65565 FKM65564:FKM65565 FUI65564:FUI65565 GEE65564:GEE65565 GOA65564:GOA65565 GXW65564:GXW65565 HHS65564:HHS65565 HRO65564:HRO65565 IBK65564:IBK65565 ILG65564:ILG65565 IVC65564:IVC65565 JEY65564:JEY65565 JOU65564:JOU65565 JYQ65564:JYQ65565 KIM65564:KIM65565 KSI65564:KSI65565 LCE65564:LCE65565 LMA65564:LMA65565 LVW65564:LVW65565 MFS65564:MFS65565 MPO65564:MPO65565 MZK65564:MZK65565 NJG65564:NJG65565 NTC65564:NTC65565 OCY65564:OCY65565 OMU65564:OMU65565 OWQ65564:OWQ65565 PGM65564:PGM65565 PQI65564:PQI65565 QAE65564:QAE65565 QKA65564:QKA65565 QTW65564:QTW65565 RDS65564:RDS65565 RNO65564:RNO65565 RXK65564:RXK65565 SHG65564:SHG65565 SRC65564:SRC65565 TAY65564:TAY65565 TKU65564:TKU65565 TUQ65564:TUQ65565 UEM65564:UEM65565 UOI65564:UOI65565 UYE65564:UYE65565 VIA65564:VIA65565 VRW65564:VRW65565 WBS65564:WBS65565 WLO65564:WLO65565 WVK65564:WVK65565 D131145:D131146 IY131100:IY131101 SU131100:SU131101 ACQ131100:ACQ131101 AMM131100:AMM131101 AWI131100:AWI131101 BGE131100:BGE131101 BQA131100:BQA131101 BZW131100:BZW131101 CJS131100:CJS131101 CTO131100:CTO131101 DDK131100:DDK131101 DNG131100:DNG131101 DXC131100:DXC131101 EGY131100:EGY131101 EQU131100:EQU131101 FAQ131100:FAQ131101 FKM131100:FKM131101 FUI131100:FUI131101 GEE131100:GEE131101 GOA131100:GOA131101 GXW131100:GXW131101 HHS131100:HHS131101 HRO131100:HRO131101 IBK131100:IBK131101 ILG131100:ILG131101 IVC131100:IVC131101 JEY131100:JEY131101 JOU131100:JOU131101 JYQ131100:JYQ131101 KIM131100:KIM131101 KSI131100:KSI131101 LCE131100:LCE131101 LMA131100:LMA131101 LVW131100:LVW131101 MFS131100:MFS131101 MPO131100:MPO131101 MZK131100:MZK131101 NJG131100:NJG131101 NTC131100:NTC131101 OCY131100:OCY131101 OMU131100:OMU131101 OWQ131100:OWQ131101 PGM131100:PGM131101 PQI131100:PQI131101 QAE131100:QAE131101 QKA131100:QKA131101 QTW131100:QTW131101 RDS131100:RDS131101 RNO131100:RNO131101 RXK131100:RXK131101 SHG131100:SHG131101 SRC131100:SRC131101 TAY131100:TAY131101 TKU131100:TKU131101 TUQ131100:TUQ131101 UEM131100:UEM131101 UOI131100:UOI131101 UYE131100:UYE131101 VIA131100:VIA131101 VRW131100:VRW131101 WBS131100:WBS131101 WLO131100:WLO131101 WVK131100:WVK131101 D196681:D196682 IY196636:IY196637 SU196636:SU196637 ACQ196636:ACQ196637 AMM196636:AMM196637 AWI196636:AWI196637 BGE196636:BGE196637 BQA196636:BQA196637 BZW196636:BZW196637 CJS196636:CJS196637 CTO196636:CTO196637 DDK196636:DDK196637 DNG196636:DNG196637 DXC196636:DXC196637 EGY196636:EGY196637 EQU196636:EQU196637 FAQ196636:FAQ196637 FKM196636:FKM196637 FUI196636:FUI196637 GEE196636:GEE196637 GOA196636:GOA196637 GXW196636:GXW196637 HHS196636:HHS196637 HRO196636:HRO196637 IBK196636:IBK196637 ILG196636:ILG196637 IVC196636:IVC196637 JEY196636:JEY196637 JOU196636:JOU196637 JYQ196636:JYQ196637 KIM196636:KIM196637 KSI196636:KSI196637 LCE196636:LCE196637 LMA196636:LMA196637 LVW196636:LVW196637 MFS196636:MFS196637 MPO196636:MPO196637 MZK196636:MZK196637 NJG196636:NJG196637 NTC196636:NTC196637 OCY196636:OCY196637 OMU196636:OMU196637 OWQ196636:OWQ196637 PGM196636:PGM196637 PQI196636:PQI196637 QAE196636:QAE196637 QKA196636:QKA196637 QTW196636:QTW196637 RDS196636:RDS196637 RNO196636:RNO196637 RXK196636:RXK196637 SHG196636:SHG196637 SRC196636:SRC196637 TAY196636:TAY196637 TKU196636:TKU196637 TUQ196636:TUQ196637 UEM196636:UEM196637 UOI196636:UOI196637 UYE196636:UYE196637 VIA196636:VIA196637 VRW196636:VRW196637 WBS196636:WBS196637 WLO196636:WLO196637 WVK196636:WVK196637 D262217:D262218 IY262172:IY262173 SU262172:SU262173 ACQ262172:ACQ262173 AMM262172:AMM262173 AWI262172:AWI262173 BGE262172:BGE262173 BQA262172:BQA262173 BZW262172:BZW262173 CJS262172:CJS262173 CTO262172:CTO262173 DDK262172:DDK262173 DNG262172:DNG262173 DXC262172:DXC262173 EGY262172:EGY262173 EQU262172:EQU262173 FAQ262172:FAQ262173 FKM262172:FKM262173 FUI262172:FUI262173 GEE262172:GEE262173 GOA262172:GOA262173 GXW262172:GXW262173 HHS262172:HHS262173 HRO262172:HRO262173 IBK262172:IBK262173 ILG262172:ILG262173 IVC262172:IVC262173 JEY262172:JEY262173 JOU262172:JOU262173 JYQ262172:JYQ262173 KIM262172:KIM262173 KSI262172:KSI262173 LCE262172:LCE262173 LMA262172:LMA262173 LVW262172:LVW262173 MFS262172:MFS262173 MPO262172:MPO262173 MZK262172:MZK262173 NJG262172:NJG262173 NTC262172:NTC262173 OCY262172:OCY262173 OMU262172:OMU262173 OWQ262172:OWQ262173 PGM262172:PGM262173 PQI262172:PQI262173 QAE262172:QAE262173 QKA262172:QKA262173 QTW262172:QTW262173 RDS262172:RDS262173 RNO262172:RNO262173 RXK262172:RXK262173 SHG262172:SHG262173 SRC262172:SRC262173 TAY262172:TAY262173 TKU262172:TKU262173 TUQ262172:TUQ262173 UEM262172:UEM262173 UOI262172:UOI262173 UYE262172:UYE262173 VIA262172:VIA262173 VRW262172:VRW262173 WBS262172:WBS262173 WLO262172:WLO262173 WVK262172:WVK262173 D327753:D327754 IY327708:IY327709 SU327708:SU327709 ACQ327708:ACQ327709 AMM327708:AMM327709 AWI327708:AWI327709 BGE327708:BGE327709 BQA327708:BQA327709 BZW327708:BZW327709 CJS327708:CJS327709 CTO327708:CTO327709 DDK327708:DDK327709 DNG327708:DNG327709 DXC327708:DXC327709 EGY327708:EGY327709 EQU327708:EQU327709 FAQ327708:FAQ327709 FKM327708:FKM327709 FUI327708:FUI327709 GEE327708:GEE327709 GOA327708:GOA327709 GXW327708:GXW327709 HHS327708:HHS327709 HRO327708:HRO327709 IBK327708:IBK327709 ILG327708:ILG327709 IVC327708:IVC327709 JEY327708:JEY327709 JOU327708:JOU327709 JYQ327708:JYQ327709 KIM327708:KIM327709 KSI327708:KSI327709 LCE327708:LCE327709 LMA327708:LMA327709 LVW327708:LVW327709 MFS327708:MFS327709 MPO327708:MPO327709 MZK327708:MZK327709 NJG327708:NJG327709 NTC327708:NTC327709 OCY327708:OCY327709 OMU327708:OMU327709 OWQ327708:OWQ327709 PGM327708:PGM327709 PQI327708:PQI327709 QAE327708:QAE327709 QKA327708:QKA327709 QTW327708:QTW327709 RDS327708:RDS327709 RNO327708:RNO327709 RXK327708:RXK327709 SHG327708:SHG327709 SRC327708:SRC327709 TAY327708:TAY327709 TKU327708:TKU327709 TUQ327708:TUQ327709 UEM327708:UEM327709 UOI327708:UOI327709 UYE327708:UYE327709 VIA327708:VIA327709 VRW327708:VRW327709 WBS327708:WBS327709 WLO327708:WLO327709 WVK327708:WVK327709 D393289:D393290 IY393244:IY393245 SU393244:SU393245 ACQ393244:ACQ393245 AMM393244:AMM393245 AWI393244:AWI393245 BGE393244:BGE393245 BQA393244:BQA393245 BZW393244:BZW393245 CJS393244:CJS393245 CTO393244:CTO393245 DDK393244:DDK393245 DNG393244:DNG393245 DXC393244:DXC393245 EGY393244:EGY393245 EQU393244:EQU393245 FAQ393244:FAQ393245 FKM393244:FKM393245 FUI393244:FUI393245 GEE393244:GEE393245 GOA393244:GOA393245 GXW393244:GXW393245 HHS393244:HHS393245 HRO393244:HRO393245 IBK393244:IBK393245 ILG393244:ILG393245 IVC393244:IVC393245 JEY393244:JEY393245 JOU393244:JOU393245 JYQ393244:JYQ393245 KIM393244:KIM393245 KSI393244:KSI393245 LCE393244:LCE393245 LMA393244:LMA393245 LVW393244:LVW393245 MFS393244:MFS393245 MPO393244:MPO393245 MZK393244:MZK393245 NJG393244:NJG393245 NTC393244:NTC393245 OCY393244:OCY393245 OMU393244:OMU393245 OWQ393244:OWQ393245 PGM393244:PGM393245 PQI393244:PQI393245 QAE393244:QAE393245 QKA393244:QKA393245 QTW393244:QTW393245 RDS393244:RDS393245 RNO393244:RNO393245 RXK393244:RXK393245 SHG393244:SHG393245 SRC393244:SRC393245 TAY393244:TAY393245 TKU393244:TKU393245 TUQ393244:TUQ393245 UEM393244:UEM393245 UOI393244:UOI393245 UYE393244:UYE393245 VIA393244:VIA393245 VRW393244:VRW393245 WBS393244:WBS393245 WLO393244:WLO393245 WVK393244:WVK393245 D458825:D458826 IY458780:IY458781 SU458780:SU458781 ACQ458780:ACQ458781 AMM458780:AMM458781 AWI458780:AWI458781 BGE458780:BGE458781 BQA458780:BQA458781 BZW458780:BZW458781 CJS458780:CJS458781 CTO458780:CTO458781 DDK458780:DDK458781 DNG458780:DNG458781 DXC458780:DXC458781 EGY458780:EGY458781 EQU458780:EQU458781 FAQ458780:FAQ458781 FKM458780:FKM458781 FUI458780:FUI458781 GEE458780:GEE458781 GOA458780:GOA458781 GXW458780:GXW458781 HHS458780:HHS458781 HRO458780:HRO458781 IBK458780:IBK458781 ILG458780:ILG458781 IVC458780:IVC458781 JEY458780:JEY458781 JOU458780:JOU458781 JYQ458780:JYQ458781 KIM458780:KIM458781 KSI458780:KSI458781 LCE458780:LCE458781 LMA458780:LMA458781 LVW458780:LVW458781 MFS458780:MFS458781 MPO458780:MPO458781 MZK458780:MZK458781 NJG458780:NJG458781 NTC458780:NTC458781 OCY458780:OCY458781 OMU458780:OMU458781 OWQ458780:OWQ458781 PGM458780:PGM458781 PQI458780:PQI458781 QAE458780:QAE458781 QKA458780:QKA458781 QTW458780:QTW458781 RDS458780:RDS458781 RNO458780:RNO458781 RXK458780:RXK458781 SHG458780:SHG458781 SRC458780:SRC458781 TAY458780:TAY458781 TKU458780:TKU458781 TUQ458780:TUQ458781 UEM458780:UEM458781 UOI458780:UOI458781 UYE458780:UYE458781 VIA458780:VIA458781 VRW458780:VRW458781 WBS458780:WBS458781 WLO458780:WLO458781 WVK458780:WVK458781 D524361:D524362 IY524316:IY524317 SU524316:SU524317 ACQ524316:ACQ524317 AMM524316:AMM524317 AWI524316:AWI524317 BGE524316:BGE524317 BQA524316:BQA524317 BZW524316:BZW524317 CJS524316:CJS524317 CTO524316:CTO524317 DDK524316:DDK524317 DNG524316:DNG524317 DXC524316:DXC524317 EGY524316:EGY524317 EQU524316:EQU524317 FAQ524316:FAQ524317 FKM524316:FKM524317 FUI524316:FUI524317 GEE524316:GEE524317 GOA524316:GOA524317 GXW524316:GXW524317 HHS524316:HHS524317 HRO524316:HRO524317 IBK524316:IBK524317 ILG524316:ILG524317 IVC524316:IVC524317 JEY524316:JEY524317 JOU524316:JOU524317 JYQ524316:JYQ524317 KIM524316:KIM524317 KSI524316:KSI524317 LCE524316:LCE524317 LMA524316:LMA524317 LVW524316:LVW524317 MFS524316:MFS524317 MPO524316:MPO524317 MZK524316:MZK524317 NJG524316:NJG524317 NTC524316:NTC524317 OCY524316:OCY524317 OMU524316:OMU524317 OWQ524316:OWQ524317 PGM524316:PGM524317 PQI524316:PQI524317 QAE524316:QAE524317 QKA524316:QKA524317 QTW524316:QTW524317 RDS524316:RDS524317 RNO524316:RNO524317 RXK524316:RXK524317 SHG524316:SHG524317 SRC524316:SRC524317 TAY524316:TAY524317 TKU524316:TKU524317 TUQ524316:TUQ524317 UEM524316:UEM524317 UOI524316:UOI524317 UYE524316:UYE524317 VIA524316:VIA524317 VRW524316:VRW524317 WBS524316:WBS524317 WLO524316:WLO524317 WVK524316:WVK524317 D589897:D589898 IY589852:IY589853 SU589852:SU589853 ACQ589852:ACQ589853 AMM589852:AMM589853 AWI589852:AWI589853 BGE589852:BGE589853 BQA589852:BQA589853 BZW589852:BZW589853 CJS589852:CJS589853 CTO589852:CTO589853 DDK589852:DDK589853 DNG589852:DNG589853 DXC589852:DXC589853 EGY589852:EGY589853 EQU589852:EQU589853 FAQ589852:FAQ589853 FKM589852:FKM589853 FUI589852:FUI589853 GEE589852:GEE589853 GOA589852:GOA589853 GXW589852:GXW589853 HHS589852:HHS589853 HRO589852:HRO589853 IBK589852:IBK589853 ILG589852:ILG589853 IVC589852:IVC589853 JEY589852:JEY589853 JOU589852:JOU589853 JYQ589852:JYQ589853 KIM589852:KIM589853 KSI589852:KSI589853 LCE589852:LCE589853 LMA589852:LMA589853 LVW589852:LVW589853 MFS589852:MFS589853 MPO589852:MPO589853 MZK589852:MZK589853 NJG589852:NJG589853 NTC589852:NTC589853 OCY589852:OCY589853 OMU589852:OMU589853 OWQ589852:OWQ589853 PGM589852:PGM589853 PQI589852:PQI589853 QAE589852:QAE589853 QKA589852:QKA589853 QTW589852:QTW589853 RDS589852:RDS589853 RNO589852:RNO589853 RXK589852:RXK589853 SHG589852:SHG589853 SRC589852:SRC589853 TAY589852:TAY589853 TKU589852:TKU589853 TUQ589852:TUQ589853 UEM589852:UEM589853 UOI589852:UOI589853 UYE589852:UYE589853 VIA589852:VIA589853 VRW589852:VRW589853 WBS589852:WBS589853 WLO589852:WLO589853 WVK589852:WVK589853 D655433:D655434 IY655388:IY655389 SU655388:SU655389 ACQ655388:ACQ655389 AMM655388:AMM655389 AWI655388:AWI655389 BGE655388:BGE655389 BQA655388:BQA655389 BZW655388:BZW655389 CJS655388:CJS655389 CTO655388:CTO655389 DDK655388:DDK655389 DNG655388:DNG655389 DXC655388:DXC655389 EGY655388:EGY655389 EQU655388:EQU655389 FAQ655388:FAQ655389 FKM655388:FKM655389 FUI655388:FUI655389 GEE655388:GEE655389 GOA655388:GOA655389 GXW655388:GXW655389 HHS655388:HHS655389 HRO655388:HRO655389 IBK655388:IBK655389 ILG655388:ILG655389 IVC655388:IVC655389 JEY655388:JEY655389 JOU655388:JOU655389 JYQ655388:JYQ655389 KIM655388:KIM655389 KSI655388:KSI655389 LCE655388:LCE655389 LMA655388:LMA655389 LVW655388:LVW655389 MFS655388:MFS655389 MPO655388:MPO655389 MZK655388:MZK655389 NJG655388:NJG655389 NTC655388:NTC655389 OCY655388:OCY655389 OMU655388:OMU655389 OWQ655388:OWQ655389 PGM655388:PGM655389 PQI655388:PQI655389 QAE655388:QAE655389 QKA655388:QKA655389 QTW655388:QTW655389 RDS655388:RDS655389 RNO655388:RNO655389 RXK655388:RXK655389 SHG655388:SHG655389 SRC655388:SRC655389 TAY655388:TAY655389 TKU655388:TKU655389 TUQ655388:TUQ655389 UEM655388:UEM655389 UOI655388:UOI655389 UYE655388:UYE655389 VIA655388:VIA655389 VRW655388:VRW655389 WBS655388:WBS655389 WLO655388:WLO655389 WVK655388:WVK655389 D720969:D720970 IY720924:IY720925 SU720924:SU720925 ACQ720924:ACQ720925 AMM720924:AMM720925 AWI720924:AWI720925 BGE720924:BGE720925 BQA720924:BQA720925 BZW720924:BZW720925 CJS720924:CJS720925 CTO720924:CTO720925 DDK720924:DDK720925 DNG720924:DNG720925 DXC720924:DXC720925 EGY720924:EGY720925 EQU720924:EQU720925 FAQ720924:FAQ720925 FKM720924:FKM720925 FUI720924:FUI720925 GEE720924:GEE720925 GOA720924:GOA720925 GXW720924:GXW720925 HHS720924:HHS720925 HRO720924:HRO720925 IBK720924:IBK720925 ILG720924:ILG720925 IVC720924:IVC720925 JEY720924:JEY720925 JOU720924:JOU720925 JYQ720924:JYQ720925 KIM720924:KIM720925 KSI720924:KSI720925 LCE720924:LCE720925 LMA720924:LMA720925 LVW720924:LVW720925 MFS720924:MFS720925 MPO720924:MPO720925 MZK720924:MZK720925 NJG720924:NJG720925 NTC720924:NTC720925 OCY720924:OCY720925 OMU720924:OMU720925 OWQ720924:OWQ720925 PGM720924:PGM720925 PQI720924:PQI720925 QAE720924:QAE720925 QKA720924:QKA720925 QTW720924:QTW720925 RDS720924:RDS720925 RNO720924:RNO720925 RXK720924:RXK720925 SHG720924:SHG720925 SRC720924:SRC720925 TAY720924:TAY720925 TKU720924:TKU720925 TUQ720924:TUQ720925 UEM720924:UEM720925 UOI720924:UOI720925 UYE720924:UYE720925 VIA720924:VIA720925 VRW720924:VRW720925 WBS720924:WBS720925 WLO720924:WLO720925 WVK720924:WVK720925 D786505:D786506 IY786460:IY786461 SU786460:SU786461 ACQ786460:ACQ786461 AMM786460:AMM786461 AWI786460:AWI786461 BGE786460:BGE786461 BQA786460:BQA786461 BZW786460:BZW786461 CJS786460:CJS786461 CTO786460:CTO786461 DDK786460:DDK786461 DNG786460:DNG786461 DXC786460:DXC786461 EGY786460:EGY786461 EQU786460:EQU786461 FAQ786460:FAQ786461 FKM786460:FKM786461 FUI786460:FUI786461 GEE786460:GEE786461 GOA786460:GOA786461 GXW786460:GXW786461 HHS786460:HHS786461 HRO786460:HRO786461 IBK786460:IBK786461 ILG786460:ILG786461 IVC786460:IVC786461 JEY786460:JEY786461 JOU786460:JOU786461 JYQ786460:JYQ786461 KIM786460:KIM786461 KSI786460:KSI786461 LCE786460:LCE786461 LMA786460:LMA786461 LVW786460:LVW786461 MFS786460:MFS786461 MPO786460:MPO786461 MZK786460:MZK786461 NJG786460:NJG786461 NTC786460:NTC786461 OCY786460:OCY786461 OMU786460:OMU786461 OWQ786460:OWQ786461 PGM786460:PGM786461 PQI786460:PQI786461 QAE786460:QAE786461 QKA786460:QKA786461 QTW786460:QTW786461 RDS786460:RDS786461 RNO786460:RNO786461 RXK786460:RXK786461 SHG786460:SHG786461 SRC786460:SRC786461 TAY786460:TAY786461 TKU786460:TKU786461 TUQ786460:TUQ786461 UEM786460:UEM786461 UOI786460:UOI786461 UYE786460:UYE786461 VIA786460:VIA786461 VRW786460:VRW786461 WBS786460:WBS786461 WLO786460:WLO786461 WVK786460:WVK786461 D852041:D852042 IY851996:IY851997 SU851996:SU851997 ACQ851996:ACQ851997 AMM851996:AMM851997 AWI851996:AWI851997 BGE851996:BGE851997 BQA851996:BQA851997 BZW851996:BZW851997 CJS851996:CJS851997 CTO851996:CTO851997 DDK851996:DDK851997 DNG851996:DNG851997 DXC851996:DXC851997 EGY851996:EGY851997 EQU851996:EQU851997 FAQ851996:FAQ851997 FKM851996:FKM851997 FUI851996:FUI851997 GEE851996:GEE851997 GOA851996:GOA851997 GXW851996:GXW851997 HHS851996:HHS851997 HRO851996:HRO851997 IBK851996:IBK851997 ILG851996:ILG851997 IVC851996:IVC851997 JEY851996:JEY851997 JOU851996:JOU851997 JYQ851996:JYQ851997 KIM851996:KIM851997 KSI851996:KSI851997 LCE851996:LCE851997 LMA851996:LMA851997 LVW851996:LVW851997 MFS851996:MFS851997 MPO851996:MPO851997 MZK851996:MZK851997 NJG851996:NJG851997 NTC851996:NTC851997 OCY851996:OCY851997 OMU851996:OMU851997 OWQ851996:OWQ851997 PGM851996:PGM851997 PQI851996:PQI851997 QAE851996:QAE851997 QKA851996:QKA851997 QTW851996:QTW851997 RDS851996:RDS851997 RNO851996:RNO851997 RXK851996:RXK851997 SHG851996:SHG851997 SRC851996:SRC851997 TAY851996:TAY851997 TKU851996:TKU851997 TUQ851996:TUQ851997 UEM851996:UEM851997 UOI851996:UOI851997 UYE851996:UYE851997 VIA851996:VIA851997 VRW851996:VRW851997 WBS851996:WBS851997 WLO851996:WLO851997 WVK851996:WVK851997 D917577:D917578 IY917532:IY917533 SU917532:SU917533 ACQ917532:ACQ917533 AMM917532:AMM917533 AWI917532:AWI917533 BGE917532:BGE917533 BQA917532:BQA917533 BZW917532:BZW917533 CJS917532:CJS917533 CTO917532:CTO917533 DDK917532:DDK917533 DNG917532:DNG917533 DXC917532:DXC917533 EGY917532:EGY917533 EQU917532:EQU917533 FAQ917532:FAQ917533 FKM917532:FKM917533 FUI917532:FUI917533 GEE917532:GEE917533 GOA917532:GOA917533 GXW917532:GXW917533 HHS917532:HHS917533 HRO917532:HRO917533 IBK917532:IBK917533 ILG917532:ILG917533 IVC917532:IVC917533 JEY917532:JEY917533 JOU917532:JOU917533 JYQ917532:JYQ917533 KIM917532:KIM917533 KSI917532:KSI917533 LCE917532:LCE917533 LMA917532:LMA917533 LVW917532:LVW917533 MFS917532:MFS917533 MPO917532:MPO917533 MZK917532:MZK917533 NJG917532:NJG917533 NTC917532:NTC917533 OCY917532:OCY917533 OMU917532:OMU917533 OWQ917532:OWQ917533 PGM917532:PGM917533 PQI917532:PQI917533 QAE917532:QAE917533 QKA917532:QKA917533 QTW917532:QTW917533 RDS917532:RDS917533 RNO917532:RNO917533 RXK917532:RXK917533 SHG917532:SHG917533 SRC917532:SRC917533 TAY917532:TAY917533 TKU917532:TKU917533 TUQ917532:TUQ917533 UEM917532:UEM917533 UOI917532:UOI917533 UYE917532:UYE917533 VIA917532:VIA917533 VRW917532:VRW917533 WBS917532:WBS917533 WLO917532:WLO917533 WVK917532:WVK917533 D983113:D983114 IY983068:IY983069 SU983068:SU983069 ACQ983068:ACQ983069 AMM983068:AMM983069 AWI983068:AWI983069 BGE983068:BGE983069 BQA983068:BQA983069 BZW983068:BZW983069 CJS983068:CJS983069 CTO983068:CTO983069 DDK983068:DDK983069 DNG983068:DNG983069 DXC983068:DXC983069 EGY983068:EGY983069 EQU983068:EQU983069 FAQ983068:FAQ983069 FKM983068:FKM983069 FUI983068:FUI983069 GEE983068:GEE983069 GOA983068:GOA983069 GXW983068:GXW983069 HHS983068:HHS983069 HRO983068:HRO983069 IBK983068:IBK983069 ILG983068:ILG983069 IVC983068:IVC983069 JEY983068:JEY983069 JOU983068:JOU983069 JYQ983068:JYQ983069 KIM983068:KIM983069 KSI983068:KSI983069 LCE983068:LCE983069 LMA983068:LMA983069 LVW983068:LVW983069 MFS983068:MFS983069 MPO983068:MPO983069 MZK983068:MZK983069 NJG983068:NJG983069 NTC983068:NTC983069 OCY983068:OCY983069 OMU983068:OMU983069 OWQ983068:OWQ983069 PGM983068:PGM983069 PQI983068:PQI983069 QAE983068:QAE983069 QKA983068:QKA983069 QTW983068:QTW983069 RDS983068:RDS983069 RNO983068:RNO983069 RXK983068:RXK983069 SHG983068:SHG983069 SRC983068:SRC983069 TAY983068:TAY983069 TKU983068:TKU983069 TUQ983068:TUQ983069 UEM983068:UEM983069 UOI983068:UOI983069 UYE983068:UYE983069 VIA983068:VIA983069 VRW983068:VRW983069 WBS983068:WBS983069 WLO983068:WLO983069 WVK983068:WVK983069 C65611:D65631 IY65566:JA65586 SU65566:SW65586 ACQ65566:ACS65586 AMM65566:AMO65586 AWI65566:AWK65586 BGE65566:BGG65586 BQA65566:BQC65586 BZW65566:BZY65586 CJS65566:CJU65586 CTO65566:CTQ65586 DDK65566:DDM65586 DNG65566:DNI65586 DXC65566:DXE65586 EGY65566:EHA65586 EQU65566:EQW65586 FAQ65566:FAS65586 FKM65566:FKO65586 FUI65566:FUK65586 GEE65566:GEG65586 GOA65566:GOC65586 GXW65566:GXY65586 HHS65566:HHU65586 HRO65566:HRQ65586 IBK65566:IBM65586 ILG65566:ILI65586 IVC65566:IVE65586 JEY65566:JFA65586 JOU65566:JOW65586 JYQ65566:JYS65586 KIM65566:KIO65586 KSI65566:KSK65586 LCE65566:LCG65586 LMA65566:LMC65586 LVW65566:LVY65586 MFS65566:MFU65586 MPO65566:MPQ65586 MZK65566:MZM65586 NJG65566:NJI65586 NTC65566:NTE65586 OCY65566:ODA65586 OMU65566:OMW65586 OWQ65566:OWS65586 PGM65566:PGO65586 PQI65566:PQK65586 QAE65566:QAG65586 QKA65566:QKC65586 QTW65566:QTY65586 RDS65566:RDU65586 RNO65566:RNQ65586 RXK65566:RXM65586 SHG65566:SHI65586 SRC65566:SRE65586 TAY65566:TBA65586 TKU65566:TKW65586 TUQ65566:TUS65586 UEM65566:UEO65586 UOI65566:UOK65586 UYE65566:UYG65586 VIA65566:VIC65586 VRW65566:VRY65586 WBS65566:WBU65586 WLO65566:WLQ65586 WVK65566:WVM65586 C131147:D131167 IY131102:JA131122 SU131102:SW131122 ACQ131102:ACS131122 AMM131102:AMO131122 AWI131102:AWK131122 BGE131102:BGG131122 BQA131102:BQC131122 BZW131102:BZY131122 CJS131102:CJU131122 CTO131102:CTQ131122 DDK131102:DDM131122 DNG131102:DNI131122 DXC131102:DXE131122 EGY131102:EHA131122 EQU131102:EQW131122 FAQ131102:FAS131122 FKM131102:FKO131122 FUI131102:FUK131122 GEE131102:GEG131122 GOA131102:GOC131122 GXW131102:GXY131122 HHS131102:HHU131122 HRO131102:HRQ131122 IBK131102:IBM131122 ILG131102:ILI131122 IVC131102:IVE131122 JEY131102:JFA131122 JOU131102:JOW131122 JYQ131102:JYS131122 KIM131102:KIO131122 KSI131102:KSK131122 LCE131102:LCG131122 LMA131102:LMC131122 LVW131102:LVY131122 MFS131102:MFU131122 MPO131102:MPQ131122 MZK131102:MZM131122 NJG131102:NJI131122 NTC131102:NTE131122 OCY131102:ODA131122 OMU131102:OMW131122 OWQ131102:OWS131122 PGM131102:PGO131122 PQI131102:PQK131122 QAE131102:QAG131122 QKA131102:QKC131122 QTW131102:QTY131122 RDS131102:RDU131122 RNO131102:RNQ131122 RXK131102:RXM131122 SHG131102:SHI131122 SRC131102:SRE131122 TAY131102:TBA131122 TKU131102:TKW131122 TUQ131102:TUS131122 UEM131102:UEO131122 UOI131102:UOK131122 UYE131102:UYG131122 VIA131102:VIC131122 VRW131102:VRY131122 WBS131102:WBU131122 WLO131102:WLQ131122 WVK131102:WVM131122 C196683:D196703 IY196638:JA196658 SU196638:SW196658 ACQ196638:ACS196658 AMM196638:AMO196658 AWI196638:AWK196658 BGE196638:BGG196658 BQA196638:BQC196658 BZW196638:BZY196658 CJS196638:CJU196658 CTO196638:CTQ196658 DDK196638:DDM196658 DNG196638:DNI196658 DXC196638:DXE196658 EGY196638:EHA196658 EQU196638:EQW196658 FAQ196638:FAS196658 FKM196638:FKO196658 FUI196638:FUK196658 GEE196638:GEG196658 GOA196638:GOC196658 GXW196638:GXY196658 HHS196638:HHU196658 HRO196638:HRQ196658 IBK196638:IBM196658 ILG196638:ILI196658 IVC196638:IVE196658 JEY196638:JFA196658 JOU196638:JOW196658 JYQ196638:JYS196658 KIM196638:KIO196658 KSI196638:KSK196658 LCE196638:LCG196658 LMA196638:LMC196658 LVW196638:LVY196658 MFS196638:MFU196658 MPO196638:MPQ196658 MZK196638:MZM196658 NJG196638:NJI196658 NTC196638:NTE196658 OCY196638:ODA196658 OMU196638:OMW196658 OWQ196638:OWS196658 PGM196638:PGO196658 PQI196638:PQK196658 QAE196638:QAG196658 QKA196638:QKC196658 QTW196638:QTY196658 RDS196638:RDU196658 RNO196638:RNQ196658 RXK196638:RXM196658 SHG196638:SHI196658 SRC196638:SRE196658 TAY196638:TBA196658 TKU196638:TKW196658 TUQ196638:TUS196658 UEM196638:UEO196658 UOI196638:UOK196658 UYE196638:UYG196658 VIA196638:VIC196658 VRW196638:VRY196658 WBS196638:WBU196658 WLO196638:WLQ196658 WVK196638:WVM196658 C262219:D262239 IY262174:JA262194 SU262174:SW262194 ACQ262174:ACS262194 AMM262174:AMO262194 AWI262174:AWK262194 BGE262174:BGG262194 BQA262174:BQC262194 BZW262174:BZY262194 CJS262174:CJU262194 CTO262174:CTQ262194 DDK262174:DDM262194 DNG262174:DNI262194 DXC262174:DXE262194 EGY262174:EHA262194 EQU262174:EQW262194 FAQ262174:FAS262194 FKM262174:FKO262194 FUI262174:FUK262194 GEE262174:GEG262194 GOA262174:GOC262194 GXW262174:GXY262194 HHS262174:HHU262194 HRO262174:HRQ262194 IBK262174:IBM262194 ILG262174:ILI262194 IVC262174:IVE262194 JEY262174:JFA262194 JOU262174:JOW262194 JYQ262174:JYS262194 KIM262174:KIO262194 KSI262174:KSK262194 LCE262174:LCG262194 LMA262174:LMC262194 LVW262174:LVY262194 MFS262174:MFU262194 MPO262174:MPQ262194 MZK262174:MZM262194 NJG262174:NJI262194 NTC262174:NTE262194 OCY262174:ODA262194 OMU262174:OMW262194 OWQ262174:OWS262194 PGM262174:PGO262194 PQI262174:PQK262194 QAE262174:QAG262194 QKA262174:QKC262194 QTW262174:QTY262194 RDS262174:RDU262194 RNO262174:RNQ262194 RXK262174:RXM262194 SHG262174:SHI262194 SRC262174:SRE262194 TAY262174:TBA262194 TKU262174:TKW262194 TUQ262174:TUS262194 UEM262174:UEO262194 UOI262174:UOK262194 UYE262174:UYG262194 VIA262174:VIC262194 VRW262174:VRY262194 WBS262174:WBU262194 WLO262174:WLQ262194 WVK262174:WVM262194 C327755:D327775 IY327710:JA327730 SU327710:SW327730 ACQ327710:ACS327730 AMM327710:AMO327730 AWI327710:AWK327730 BGE327710:BGG327730 BQA327710:BQC327730 BZW327710:BZY327730 CJS327710:CJU327730 CTO327710:CTQ327730 DDK327710:DDM327730 DNG327710:DNI327730 DXC327710:DXE327730 EGY327710:EHA327730 EQU327710:EQW327730 FAQ327710:FAS327730 FKM327710:FKO327730 FUI327710:FUK327730 GEE327710:GEG327730 GOA327710:GOC327730 GXW327710:GXY327730 HHS327710:HHU327730 HRO327710:HRQ327730 IBK327710:IBM327730 ILG327710:ILI327730 IVC327710:IVE327730 JEY327710:JFA327730 JOU327710:JOW327730 JYQ327710:JYS327730 KIM327710:KIO327730 KSI327710:KSK327730 LCE327710:LCG327730 LMA327710:LMC327730 LVW327710:LVY327730 MFS327710:MFU327730 MPO327710:MPQ327730 MZK327710:MZM327730 NJG327710:NJI327730 NTC327710:NTE327730 OCY327710:ODA327730 OMU327710:OMW327730 OWQ327710:OWS327730 PGM327710:PGO327730 PQI327710:PQK327730 QAE327710:QAG327730 QKA327710:QKC327730 QTW327710:QTY327730 RDS327710:RDU327730 RNO327710:RNQ327730 RXK327710:RXM327730 SHG327710:SHI327730 SRC327710:SRE327730 TAY327710:TBA327730 TKU327710:TKW327730 TUQ327710:TUS327730 UEM327710:UEO327730 UOI327710:UOK327730 UYE327710:UYG327730 VIA327710:VIC327730 VRW327710:VRY327730 WBS327710:WBU327730 WLO327710:WLQ327730 WVK327710:WVM327730 C393291:D393311 IY393246:JA393266 SU393246:SW393266 ACQ393246:ACS393266 AMM393246:AMO393266 AWI393246:AWK393266 BGE393246:BGG393266 BQA393246:BQC393266 BZW393246:BZY393266 CJS393246:CJU393266 CTO393246:CTQ393266 DDK393246:DDM393266 DNG393246:DNI393266 DXC393246:DXE393266 EGY393246:EHA393266 EQU393246:EQW393266 FAQ393246:FAS393266 FKM393246:FKO393266 FUI393246:FUK393266 GEE393246:GEG393266 GOA393246:GOC393266 GXW393246:GXY393266 HHS393246:HHU393266 HRO393246:HRQ393266 IBK393246:IBM393266 ILG393246:ILI393266 IVC393246:IVE393266 JEY393246:JFA393266 JOU393246:JOW393266 JYQ393246:JYS393266 KIM393246:KIO393266 KSI393246:KSK393266 LCE393246:LCG393266 LMA393246:LMC393266 LVW393246:LVY393266 MFS393246:MFU393266 MPO393246:MPQ393266 MZK393246:MZM393266 NJG393246:NJI393266 NTC393246:NTE393266 OCY393246:ODA393266 OMU393246:OMW393266 OWQ393246:OWS393266 PGM393246:PGO393266 PQI393246:PQK393266 QAE393246:QAG393266 QKA393246:QKC393266 QTW393246:QTY393266 RDS393246:RDU393266 RNO393246:RNQ393266 RXK393246:RXM393266 SHG393246:SHI393266 SRC393246:SRE393266 TAY393246:TBA393266 TKU393246:TKW393266 TUQ393246:TUS393266 UEM393246:UEO393266 UOI393246:UOK393266 UYE393246:UYG393266 VIA393246:VIC393266 VRW393246:VRY393266 WBS393246:WBU393266 WLO393246:WLQ393266 WVK393246:WVM393266 C458827:D458847 IY458782:JA458802 SU458782:SW458802 ACQ458782:ACS458802 AMM458782:AMO458802 AWI458782:AWK458802 BGE458782:BGG458802 BQA458782:BQC458802 BZW458782:BZY458802 CJS458782:CJU458802 CTO458782:CTQ458802 DDK458782:DDM458802 DNG458782:DNI458802 DXC458782:DXE458802 EGY458782:EHA458802 EQU458782:EQW458802 FAQ458782:FAS458802 FKM458782:FKO458802 FUI458782:FUK458802 GEE458782:GEG458802 GOA458782:GOC458802 GXW458782:GXY458802 HHS458782:HHU458802 HRO458782:HRQ458802 IBK458782:IBM458802 ILG458782:ILI458802 IVC458782:IVE458802 JEY458782:JFA458802 JOU458782:JOW458802 JYQ458782:JYS458802 KIM458782:KIO458802 KSI458782:KSK458802 LCE458782:LCG458802 LMA458782:LMC458802 LVW458782:LVY458802 MFS458782:MFU458802 MPO458782:MPQ458802 MZK458782:MZM458802 NJG458782:NJI458802 NTC458782:NTE458802 OCY458782:ODA458802 OMU458782:OMW458802 OWQ458782:OWS458802 PGM458782:PGO458802 PQI458782:PQK458802 QAE458782:QAG458802 QKA458782:QKC458802 QTW458782:QTY458802 RDS458782:RDU458802 RNO458782:RNQ458802 RXK458782:RXM458802 SHG458782:SHI458802 SRC458782:SRE458802 TAY458782:TBA458802 TKU458782:TKW458802 TUQ458782:TUS458802 UEM458782:UEO458802 UOI458782:UOK458802 UYE458782:UYG458802 VIA458782:VIC458802 VRW458782:VRY458802 WBS458782:WBU458802 WLO458782:WLQ458802 WVK458782:WVM458802 C524363:D524383 IY524318:JA524338 SU524318:SW524338 ACQ524318:ACS524338 AMM524318:AMO524338 AWI524318:AWK524338 BGE524318:BGG524338 BQA524318:BQC524338 BZW524318:BZY524338 CJS524318:CJU524338 CTO524318:CTQ524338 DDK524318:DDM524338 DNG524318:DNI524338 DXC524318:DXE524338 EGY524318:EHA524338 EQU524318:EQW524338 FAQ524318:FAS524338 FKM524318:FKO524338 FUI524318:FUK524338 GEE524318:GEG524338 GOA524318:GOC524338 GXW524318:GXY524338 HHS524318:HHU524338 HRO524318:HRQ524338 IBK524318:IBM524338 ILG524318:ILI524338 IVC524318:IVE524338 JEY524318:JFA524338 JOU524318:JOW524338 JYQ524318:JYS524338 KIM524318:KIO524338 KSI524318:KSK524338 LCE524318:LCG524338 LMA524318:LMC524338 LVW524318:LVY524338 MFS524318:MFU524338 MPO524318:MPQ524338 MZK524318:MZM524338 NJG524318:NJI524338 NTC524318:NTE524338 OCY524318:ODA524338 OMU524318:OMW524338 OWQ524318:OWS524338 PGM524318:PGO524338 PQI524318:PQK524338 QAE524318:QAG524338 QKA524318:QKC524338 QTW524318:QTY524338 RDS524318:RDU524338 RNO524318:RNQ524338 RXK524318:RXM524338 SHG524318:SHI524338 SRC524318:SRE524338 TAY524318:TBA524338 TKU524318:TKW524338 TUQ524318:TUS524338 UEM524318:UEO524338 UOI524318:UOK524338 UYE524318:UYG524338 VIA524318:VIC524338 VRW524318:VRY524338 WBS524318:WBU524338 WLO524318:WLQ524338 WVK524318:WVM524338 C589899:D589919 IY589854:JA589874 SU589854:SW589874 ACQ589854:ACS589874 AMM589854:AMO589874 AWI589854:AWK589874 BGE589854:BGG589874 BQA589854:BQC589874 BZW589854:BZY589874 CJS589854:CJU589874 CTO589854:CTQ589874 DDK589854:DDM589874 DNG589854:DNI589874 DXC589854:DXE589874 EGY589854:EHA589874 EQU589854:EQW589874 FAQ589854:FAS589874 FKM589854:FKO589874 FUI589854:FUK589874 GEE589854:GEG589874 GOA589854:GOC589874 GXW589854:GXY589874 HHS589854:HHU589874 HRO589854:HRQ589874 IBK589854:IBM589874 ILG589854:ILI589874 IVC589854:IVE589874 JEY589854:JFA589874 JOU589854:JOW589874 JYQ589854:JYS589874 KIM589854:KIO589874 KSI589854:KSK589874 LCE589854:LCG589874 LMA589854:LMC589874 LVW589854:LVY589874 MFS589854:MFU589874 MPO589854:MPQ589874 MZK589854:MZM589874 NJG589854:NJI589874 NTC589854:NTE589874 OCY589854:ODA589874 OMU589854:OMW589874 OWQ589854:OWS589874 PGM589854:PGO589874 PQI589854:PQK589874 QAE589854:QAG589874 QKA589854:QKC589874 QTW589854:QTY589874 RDS589854:RDU589874 RNO589854:RNQ589874 RXK589854:RXM589874 SHG589854:SHI589874 SRC589854:SRE589874 TAY589854:TBA589874 TKU589854:TKW589874 TUQ589854:TUS589874 UEM589854:UEO589874 UOI589854:UOK589874 UYE589854:UYG589874 VIA589854:VIC589874 VRW589854:VRY589874 WBS589854:WBU589874 WLO589854:WLQ589874 WVK589854:WVM589874 C655435:D655455 IY655390:JA655410 SU655390:SW655410 ACQ655390:ACS655410 AMM655390:AMO655410 AWI655390:AWK655410 BGE655390:BGG655410 BQA655390:BQC655410 BZW655390:BZY655410 CJS655390:CJU655410 CTO655390:CTQ655410 DDK655390:DDM655410 DNG655390:DNI655410 DXC655390:DXE655410 EGY655390:EHA655410 EQU655390:EQW655410 FAQ655390:FAS655410 FKM655390:FKO655410 FUI655390:FUK655410 GEE655390:GEG655410 GOA655390:GOC655410 GXW655390:GXY655410 HHS655390:HHU655410 HRO655390:HRQ655410 IBK655390:IBM655410 ILG655390:ILI655410 IVC655390:IVE655410 JEY655390:JFA655410 JOU655390:JOW655410 JYQ655390:JYS655410 KIM655390:KIO655410 KSI655390:KSK655410 LCE655390:LCG655410 LMA655390:LMC655410 LVW655390:LVY655410 MFS655390:MFU655410 MPO655390:MPQ655410 MZK655390:MZM655410 NJG655390:NJI655410 NTC655390:NTE655410 OCY655390:ODA655410 OMU655390:OMW655410 OWQ655390:OWS655410 PGM655390:PGO655410 PQI655390:PQK655410 QAE655390:QAG655410 QKA655390:QKC655410 QTW655390:QTY655410 RDS655390:RDU655410 RNO655390:RNQ655410 RXK655390:RXM655410 SHG655390:SHI655410 SRC655390:SRE655410 TAY655390:TBA655410 TKU655390:TKW655410 TUQ655390:TUS655410 UEM655390:UEO655410 UOI655390:UOK655410 UYE655390:UYG655410 VIA655390:VIC655410 VRW655390:VRY655410 WBS655390:WBU655410 WLO655390:WLQ655410 WVK655390:WVM655410 C720971:D720991 IY720926:JA720946 SU720926:SW720946 ACQ720926:ACS720946 AMM720926:AMO720946 AWI720926:AWK720946 BGE720926:BGG720946 BQA720926:BQC720946 BZW720926:BZY720946 CJS720926:CJU720946 CTO720926:CTQ720946 DDK720926:DDM720946 DNG720926:DNI720946 DXC720926:DXE720946 EGY720926:EHA720946 EQU720926:EQW720946 FAQ720926:FAS720946 FKM720926:FKO720946 FUI720926:FUK720946 GEE720926:GEG720946 GOA720926:GOC720946 GXW720926:GXY720946 HHS720926:HHU720946 HRO720926:HRQ720946 IBK720926:IBM720946 ILG720926:ILI720946 IVC720926:IVE720946 JEY720926:JFA720946 JOU720926:JOW720946 JYQ720926:JYS720946 KIM720926:KIO720946 KSI720926:KSK720946 LCE720926:LCG720946 LMA720926:LMC720946 LVW720926:LVY720946 MFS720926:MFU720946 MPO720926:MPQ720946 MZK720926:MZM720946 NJG720926:NJI720946 NTC720926:NTE720946 OCY720926:ODA720946 OMU720926:OMW720946 OWQ720926:OWS720946 PGM720926:PGO720946 PQI720926:PQK720946 QAE720926:QAG720946 QKA720926:QKC720946 QTW720926:QTY720946 RDS720926:RDU720946 RNO720926:RNQ720946 RXK720926:RXM720946 SHG720926:SHI720946 SRC720926:SRE720946 TAY720926:TBA720946 TKU720926:TKW720946 TUQ720926:TUS720946 UEM720926:UEO720946 UOI720926:UOK720946 UYE720926:UYG720946 VIA720926:VIC720946 VRW720926:VRY720946 WBS720926:WBU720946 WLO720926:WLQ720946 WVK720926:WVM720946 C786507:D786527 IY786462:JA786482 SU786462:SW786482 ACQ786462:ACS786482 AMM786462:AMO786482 AWI786462:AWK786482 BGE786462:BGG786482 BQA786462:BQC786482 BZW786462:BZY786482 CJS786462:CJU786482 CTO786462:CTQ786482 DDK786462:DDM786482 DNG786462:DNI786482 DXC786462:DXE786482 EGY786462:EHA786482 EQU786462:EQW786482 FAQ786462:FAS786482 FKM786462:FKO786482 FUI786462:FUK786482 GEE786462:GEG786482 GOA786462:GOC786482 GXW786462:GXY786482 HHS786462:HHU786482 HRO786462:HRQ786482 IBK786462:IBM786482 ILG786462:ILI786482 IVC786462:IVE786482 JEY786462:JFA786482 JOU786462:JOW786482 JYQ786462:JYS786482 KIM786462:KIO786482 KSI786462:KSK786482 LCE786462:LCG786482 LMA786462:LMC786482 LVW786462:LVY786482 MFS786462:MFU786482 MPO786462:MPQ786482 MZK786462:MZM786482 NJG786462:NJI786482 NTC786462:NTE786482 OCY786462:ODA786482 OMU786462:OMW786482 OWQ786462:OWS786482 PGM786462:PGO786482 PQI786462:PQK786482 QAE786462:QAG786482 QKA786462:QKC786482 QTW786462:QTY786482 RDS786462:RDU786482 RNO786462:RNQ786482 RXK786462:RXM786482 SHG786462:SHI786482 SRC786462:SRE786482 TAY786462:TBA786482 TKU786462:TKW786482 TUQ786462:TUS786482 UEM786462:UEO786482 UOI786462:UOK786482 UYE786462:UYG786482 VIA786462:VIC786482 VRW786462:VRY786482 WBS786462:WBU786482 WLO786462:WLQ786482 WVK786462:WVM786482 C852043:D852063 IY851998:JA852018 SU851998:SW852018 ACQ851998:ACS852018 AMM851998:AMO852018 AWI851998:AWK852018 BGE851998:BGG852018 BQA851998:BQC852018 BZW851998:BZY852018 CJS851998:CJU852018 CTO851998:CTQ852018 DDK851998:DDM852018 DNG851998:DNI852018 DXC851998:DXE852018 EGY851998:EHA852018 EQU851998:EQW852018 FAQ851998:FAS852018 FKM851998:FKO852018 FUI851998:FUK852018 GEE851998:GEG852018 GOA851998:GOC852018 GXW851998:GXY852018 HHS851998:HHU852018 HRO851998:HRQ852018 IBK851998:IBM852018 ILG851998:ILI852018 IVC851998:IVE852018 JEY851998:JFA852018 JOU851998:JOW852018 JYQ851998:JYS852018 KIM851998:KIO852018 KSI851998:KSK852018 LCE851998:LCG852018 LMA851998:LMC852018 LVW851998:LVY852018 MFS851998:MFU852018 MPO851998:MPQ852018 MZK851998:MZM852018 NJG851998:NJI852018 NTC851998:NTE852018 OCY851998:ODA852018 OMU851998:OMW852018 OWQ851998:OWS852018 PGM851998:PGO852018 PQI851998:PQK852018 QAE851998:QAG852018 QKA851998:QKC852018 QTW851998:QTY852018 RDS851998:RDU852018 RNO851998:RNQ852018 RXK851998:RXM852018 SHG851998:SHI852018 SRC851998:SRE852018 TAY851998:TBA852018 TKU851998:TKW852018 TUQ851998:TUS852018 UEM851998:UEO852018 UOI851998:UOK852018 UYE851998:UYG852018 VIA851998:VIC852018 VRW851998:VRY852018 WBS851998:WBU852018 WLO851998:WLQ852018 WVK851998:WVM852018 C917579:D917599 IY917534:JA917554 SU917534:SW917554 ACQ917534:ACS917554 AMM917534:AMO917554 AWI917534:AWK917554 BGE917534:BGG917554 BQA917534:BQC917554 BZW917534:BZY917554 CJS917534:CJU917554 CTO917534:CTQ917554 DDK917534:DDM917554 DNG917534:DNI917554 DXC917534:DXE917554 EGY917534:EHA917554 EQU917534:EQW917554 FAQ917534:FAS917554 FKM917534:FKO917554 FUI917534:FUK917554 GEE917534:GEG917554 GOA917534:GOC917554 GXW917534:GXY917554 HHS917534:HHU917554 HRO917534:HRQ917554 IBK917534:IBM917554 ILG917534:ILI917554 IVC917534:IVE917554 JEY917534:JFA917554 JOU917534:JOW917554 JYQ917534:JYS917554 KIM917534:KIO917554 KSI917534:KSK917554 LCE917534:LCG917554 LMA917534:LMC917554 LVW917534:LVY917554 MFS917534:MFU917554 MPO917534:MPQ917554 MZK917534:MZM917554 NJG917534:NJI917554 NTC917534:NTE917554 OCY917534:ODA917554 OMU917534:OMW917554 OWQ917534:OWS917554 PGM917534:PGO917554 PQI917534:PQK917554 QAE917534:QAG917554 QKA917534:QKC917554 QTW917534:QTY917554 RDS917534:RDU917554 RNO917534:RNQ917554 RXK917534:RXM917554 SHG917534:SHI917554 SRC917534:SRE917554 TAY917534:TBA917554 TKU917534:TKW917554 TUQ917534:TUS917554 UEM917534:UEO917554 UOI917534:UOK917554 UYE917534:UYG917554 VIA917534:VIC917554 VRW917534:VRY917554 WBS917534:WBU917554 WLO917534:WLQ917554 WVK917534:WVM917554 C983115:D983135 IY983070:JA983090 SU983070:SW983090 ACQ983070:ACS983090 AMM983070:AMO983090 AWI983070:AWK983090 BGE983070:BGG983090 BQA983070:BQC983090 BZW983070:BZY983090 CJS983070:CJU983090 CTO983070:CTQ983090 DDK983070:DDM983090 DNG983070:DNI983090 DXC983070:DXE983090 EGY983070:EHA983090 EQU983070:EQW983090 FAQ983070:FAS983090 FKM983070:FKO983090 FUI983070:FUK983090 GEE983070:GEG983090 GOA983070:GOC983090 GXW983070:GXY983090 HHS983070:HHU983090 HRO983070:HRQ983090 IBK983070:IBM983090 ILG983070:ILI983090 IVC983070:IVE983090 JEY983070:JFA983090 JOU983070:JOW983090 JYQ983070:JYS983090 KIM983070:KIO983090 KSI983070:KSK983090 LCE983070:LCG983090 LMA983070:LMC983090 LVW983070:LVY983090 MFS983070:MFU983090 MPO983070:MPQ983090 MZK983070:MZM983090 NJG983070:NJI983090 NTC983070:NTE983090 OCY983070:ODA983090 OMU983070:OMW983090 OWQ983070:OWS983090 PGM983070:PGO983090 PQI983070:PQK983090 QAE983070:QAG983090 QKA983070:QKC983090 QTW983070:QTY983090 RDS983070:RDU983090 RNO983070:RNQ983090 RXK983070:RXM983090 SHG983070:SHI983090 SRC983070:SRE983090 TAY983070:TBA983090 TKU983070:TKW983090 TUQ983070:TUS983090 UEM983070:UEO983090 UOI983070:UOK983090 UYE983070:UYG983090 VIA983070:VIC983090 VRW983070:VRY983090 WBS983070:WBU983090 WLO983070:WLQ983090 WVK983070:WVM983090 C65489:D65519 IY65444:IZ65474 SU65444:SV65474 ACQ65444:ACR65474 AMM65444:AMN65474 AWI65444:AWJ65474 BGE65444:BGF65474 BQA65444:BQB65474 BZW65444:BZX65474 CJS65444:CJT65474 CTO65444:CTP65474 DDK65444:DDL65474 DNG65444:DNH65474 DXC65444:DXD65474 EGY65444:EGZ65474 EQU65444:EQV65474 FAQ65444:FAR65474 FKM65444:FKN65474 FUI65444:FUJ65474 GEE65444:GEF65474 GOA65444:GOB65474 GXW65444:GXX65474 HHS65444:HHT65474 HRO65444:HRP65474 IBK65444:IBL65474 ILG65444:ILH65474 IVC65444:IVD65474 JEY65444:JEZ65474 JOU65444:JOV65474 JYQ65444:JYR65474 KIM65444:KIN65474 KSI65444:KSJ65474 LCE65444:LCF65474 LMA65444:LMB65474 LVW65444:LVX65474 MFS65444:MFT65474 MPO65444:MPP65474 MZK65444:MZL65474 NJG65444:NJH65474 NTC65444:NTD65474 OCY65444:OCZ65474 OMU65444:OMV65474 OWQ65444:OWR65474 PGM65444:PGN65474 PQI65444:PQJ65474 QAE65444:QAF65474 QKA65444:QKB65474 QTW65444:QTX65474 RDS65444:RDT65474 RNO65444:RNP65474 RXK65444:RXL65474 SHG65444:SHH65474 SRC65444:SRD65474 TAY65444:TAZ65474 TKU65444:TKV65474 TUQ65444:TUR65474 UEM65444:UEN65474 UOI65444:UOJ65474 UYE65444:UYF65474 VIA65444:VIB65474 VRW65444:VRX65474 WBS65444:WBT65474 WLO65444:WLP65474 WVK65444:WVL65474 C131025:D131055 IY130980:IZ131010 SU130980:SV131010 ACQ130980:ACR131010 AMM130980:AMN131010 AWI130980:AWJ131010 BGE130980:BGF131010 BQA130980:BQB131010 BZW130980:BZX131010 CJS130980:CJT131010 CTO130980:CTP131010 DDK130980:DDL131010 DNG130980:DNH131010 DXC130980:DXD131010 EGY130980:EGZ131010 EQU130980:EQV131010 FAQ130980:FAR131010 FKM130980:FKN131010 FUI130980:FUJ131010 GEE130980:GEF131010 GOA130980:GOB131010 GXW130980:GXX131010 HHS130980:HHT131010 HRO130980:HRP131010 IBK130980:IBL131010 ILG130980:ILH131010 IVC130980:IVD131010 JEY130980:JEZ131010 JOU130980:JOV131010 JYQ130980:JYR131010 KIM130980:KIN131010 KSI130980:KSJ131010 LCE130980:LCF131010 LMA130980:LMB131010 LVW130980:LVX131010 MFS130980:MFT131010 MPO130980:MPP131010 MZK130980:MZL131010 NJG130980:NJH131010 NTC130980:NTD131010 OCY130980:OCZ131010 OMU130980:OMV131010 OWQ130980:OWR131010 PGM130980:PGN131010 PQI130980:PQJ131010 QAE130980:QAF131010 QKA130980:QKB131010 QTW130980:QTX131010 RDS130980:RDT131010 RNO130980:RNP131010 RXK130980:RXL131010 SHG130980:SHH131010 SRC130980:SRD131010 TAY130980:TAZ131010 TKU130980:TKV131010 TUQ130980:TUR131010 UEM130980:UEN131010 UOI130980:UOJ131010 UYE130980:UYF131010 VIA130980:VIB131010 VRW130980:VRX131010 WBS130980:WBT131010 WLO130980:WLP131010 WVK130980:WVL131010 C196561:D196591 IY196516:IZ196546 SU196516:SV196546 ACQ196516:ACR196546 AMM196516:AMN196546 AWI196516:AWJ196546 BGE196516:BGF196546 BQA196516:BQB196546 BZW196516:BZX196546 CJS196516:CJT196546 CTO196516:CTP196546 DDK196516:DDL196546 DNG196516:DNH196546 DXC196516:DXD196546 EGY196516:EGZ196546 EQU196516:EQV196546 FAQ196516:FAR196546 FKM196516:FKN196546 FUI196516:FUJ196546 GEE196516:GEF196546 GOA196516:GOB196546 GXW196516:GXX196546 HHS196516:HHT196546 HRO196516:HRP196546 IBK196516:IBL196546 ILG196516:ILH196546 IVC196516:IVD196546 JEY196516:JEZ196546 JOU196516:JOV196546 JYQ196516:JYR196546 KIM196516:KIN196546 KSI196516:KSJ196546 LCE196516:LCF196546 LMA196516:LMB196546 LVW196516:LVX196546 MFS196516:MFT196546 MPO196516:MPP196546 MZK196516:MZL196546 NJG196516:NJH196546 NTC196516:NTD196546 OCY196516:OCZ196546 OMU196516:OMV196546 OWQ196516:OWR196546 PGM196516:PGN196546 PQI196516:PQJ196546 QAE196516:QAF196546 QKA196516:QKB196546 QTW196516:QTX196546 RDS196516:RDT196546 RNO196516:RNP196546 RXK196516:RXL196546 SHG196516:SHH196546 SRC196516:SRD196546 TAY196516:TAZ196546 TKU196516:TKV196546 TUQ196516:TUR196546 UEM196516:UEN196546 UOI196516:UOJ196546 UYE196516:UYF196546 VIA196516:VIB196546 VRW196516:VRX196546 WBS196516:WBT196546 WLO196516:WLP196546 WVK196516:WVL196546 C262097:D262127 IY262052:IZ262082 SU262052:SV262082 ACQ262052:ACR262082 AMM262052:AMN262082 AWI262052:AWJ262082 BGE262052:BGF262082 BQA262052:BQB262082 BZW262052:BZX262082 CJS262052:CJT262082 CTO262052:CTP262082 DDK262052:DDL262082 DNG262052:DNH262082 DXC262052:DXD262082 EGY262052:EGZ262082 EQU262052:EQV262082 FAQ262052:FAR262082 FKM262052:FKN262082 FUI262052:FUJ262082 GEE262052:GEF262082 GOA262052:GOB262082 GXW262052:GXX262082 HHS262052:HHT262082 HRO262052:HRP262082 IBK262052:IBL262082 ILG262052:ILH262082 IVC262052:IVD262082 JEY262052:JEZ262082 JOU262052:JOV262082 JYQ262052:JYR262082 KIM262052:KIN262082 KSI262052:KSJ262082 LCE262052:LCF262082 LMA262052:LMB262082 LVW262052:LVX262082 MFS262052:MFT262082 MPO262052:MPP262082 MZK262052:MZL262082 NJG262052:NJH262082 NTC262052:NTD262082 OCY262052:OCZ262082 OMU262052:OMV262082 OWQ262052:OWR262082 PGM262052:PGN262082 PQI262052:PQJ262082 QAE262052:QAF262082 QKA262052:QKB262082 QTW262052:QTX262082 RDS262052:RDT262082 RNO262052:RNP262082 RXK262052:RXL262082 SHG262052:SHH262082 SRC262052:SRD262082 TAY262052:TAZ262082 TKU262052:TKV262082 TUQ262052:TUR262082 UEM262052:UEN262082 UOI262052:UOJ262082 UYE262052:UYF262082 VIA262052:VIB262082 VRW262052:VRX262082 WBS262052:WBT262082 WLO262052:WLP262082 WVK262052:WVL262082 C327633:D327663 IY327588:IZ327618 SU327588:SV327618 ACQ327588:ACR327618 AMM327588:AMN327618 AWI327588:AWJ327618 BGE327588:BGF327618 BQA327588:BQB327618 BZW327588:BZX327618 CJS327588:CJT327618 CTO327588:CTP327618 DDK327588:DDL327618 DNG327588:DNH327618 DXC327588:DXD327618 EGY327588:EGZ327618 EQU327588:EQV327618 FAQ327588:FAR327618 FKM327588:FKN327618 FUI327588:FUJ327618 GEE327588:GEF327618 GOA327588:GOB327618 GXW327588:GXX327618 HHS327588:HHT327618 HRO327588:HRP327618 IBK327588:IBL327618 ILG327588:ILH327618 IVC327588:IVD327618 JEY327588:JEZ327618 JOU327588:JOV327618 JYQ327588:JYR327618 KIM327588:KIN327618 KSI327588:KSJ327618 LCE327588:LCF327618 LMA327588:LMB327618 LVW327588:LVX327618 MFS327588:MFT327618 MPO327588:MPP327618 MZK327588:MZL327618 NJG327588:NJH327618 NTC327588:NTD327618 OCY327588:OCZ327618 OMU327588:OMV327618 OWQ327588:OWR327618 PGM327588:PGN327618 PQI327588:PQJ327618 QAE327588:QAF327618 QKA327588:QKB327618 QTW327588:QTX327618 RDS327588:RDT327618 RNO327588:RNP327618 RXK327588:RXL327618 SHG327588:SHH327618 SRC327588:SRD327618 TAY327588:TAZ327618 TKU327588:TKV327618 TUQ327588:TUR327618 UEM327588:UEN327618 UOI327588:UOJ327618 UYE327588:UYF327618 VIA327588:VIB327618 VRW327588:VRX327618 WBS327588:WBT327618 WLO327588:WLP327618 WVK327588:WVL327618 C393169:D393199 IY393124:IZ393154 SU393124:SV393154 ACQ393124:ACR393154 AMM393124:AMN393154 AWI393124:AWJ393154 BGE393124:BGF393154 BQA393124:BQB393154 BZW393124:BZX393154 CJS393124:CJT393154 CTO393124:CTP393154 DDK393124:DDL393154 DNG393124:DNH393154 DXC393124:DXD393154 EGY393124:EGZ393154 EQU393124:EQV393154 FAQ393124:FAR393154 FKM393124:FKN393154 FUI393124:FUJ393154 GEE393124:GEF393154 GOA393124:GOB393154 GXW393124:GXX393154 HHS393124:HHT393154 HRO393124:HRP393154 IBK393124:IBL393154 ILG393124:ILH393154 IVC393124:IVD393154 JEY393124:JEZ393154 JOU393124:JOV393154 JYQ393124:JYR393154 KIM393124:KIN393154 KSI393124:KSJ393154 LCE393124:LCF393154 LMA393124:LMB393154 LVW393124:LVX393154 MFS393124:MFT393154 MPO393124:MPP393154 MZK393124:MZL393154 NJG393124:NJH393154 NTC393124:NTD393154 OCY393124:OCZ393154 OMU393124:OMV393154 OWQ393124:OWR393154 PGM393124:PGN393154 PQI393124:PQJ393154 QAE393124:QAF393154 QKA393124:QKB393154 QTW393124:QTX393154 RDS393124:RDT393154 RNO393124:RNP393154 RXK393124:RXL393154 SHG393124:SHH393154 SRC393124:SRD393154 TAY393124:TAZ393154 TKU393124:TKV393154 TUQ393124:TUR393154 UEM393124:UEN393154 UOI393124:UOJ393154 UYE393124:UYF393154 VIA393124:VIB393154 VRW393124:VRX393154 WBS393124:WBT393154 WLO393124:WLP393154 WVK393124:WVL393154 C458705:D458735 IY458660:IZ458690 SU458660:SV458690 ACQ458660:ACR458690 AMM458660:AMN458690 AWI458660:AWJ458690 BGE458660:BGF458690 BQA458660:BQB458690 BZW458660:BZX458690 CJS458660:CJT458690 CTO458660:CTP458690 DDK458660:DDL458690 DNG458660:DNH458690 DXC458660:DXD458690 EGY458660:EGZ458690 EQU458660:EQV458690 FAQ458660:FAR458690 FKM458660:FKN458690 FUI458660:FUJ458690 GEE458660:GEF458690 GOA458660:GOB458690 GXW458660:GXX458690 HHS458660:HHT458690 HRO458660:HRP458690 IBK458660:IBL458690 ILG458660:ILH458690 IVC458660:IVD458690 JEY458660:JEZ458690 JOU458660:JOV458690 JYQ458660:JYR458690 KIM458660:KIN458690 KSI458660:KSJ458690 LCE458660:LCF458690 LMA458660:LMB458690 LVW458660:LVX458690 MFS458660:MFT458690 MPO458660:MPP458690 MZK458660:MZL458690 NJG458660:NJH458690 NTC458660:NTD458690 OCY458660:OCZ458690 OMU458660:OMV458690 OWQ458660:OWR458690 PGM458660:PGN458690 PQI458660:PQJ458690 QAE458660:QAF458690 QKA458660:QKB458690 QTW458660:QTX458690 RDS458660:RDT458690 RNO458660:RNP458690 RXK458660:RXL458690 SHG458660:SHH458690 SRC458660:SRD458690 TAY458660:TAZ458690 TKU458660:TKV458690 TUQ458660:TUR458690 UEM458660:UEN458690 UOI458660:UOJ458690 UYE458660:UYF458690 VIA458660:VIB458690 VRW458660:VRX458690 WBS458660:WBT458690 WLO458660:WLP458690 WVK458660:WVL458690 C524241:D524271 IY524196:IZ524226 SU524196:SV524226 ACQ524196:ACR524226 AMM524196:AMN524226 AWI524196:AWJ524226 BGE524196:BGF524226 BQA524196:BQB524226 BZW524196:BZX524226 CJS524196:CJT524226 CTO524196:CTP524226 DDK524196:DDL524226 DNG524196:DNH524226 DXC524196:DXD524226 EGY524196:EGZ524226 EQU524196:EQV524226 FAQ524196:FAR524226 FKM524196:FKN524226 FUI524196:FUJ524226 GEE524196:GEF524226 GOA524196:GOB524226 GXW524196:GXX524226 HHS524196:HHT524226 HRO524196:HRP524226 IBK524196:IBL524226 ILG524196:ILH524226 IVC524196:IVD524226 JEY524196:JEZ524226 JOU524196:JOV524226 JYQ524196:JYR524226 KIM524196:KIN524226 KSI524196:KSJ524226 LCE524196:LCF524226 LMA524196:LMB524226 LVW524196:LVX524226 MFS524196:MFT524226 MPO524196:MPP524226 MZK524196:MZL524226 NJG524196:NJH524226 NTC524196:NTD524226 OCY524196:OCZ524226 OMU524196:OMV524226 OWQ524196:OWR524226 PGM524196:PGN524226 PQI524196:PQJ524226 QAE524196:QAF524226 QKA524196:QKB524226 QTW524196:QTX524226 RDS524196:RDT524226 RNO524196:RNP524226 RXK524196:RXL524226 SHG524196:SHH524226 SRC524196:SRD524226 TAY524196:TAZ524226 TKU524196:TKV524226 TUQ524196:TUR524226 UEM524196:UEN524226 UOI524196:UOJ524226 UYE524196:UYF524226 VIA524196:VIB524226 VRW524196:VRX524226 WBS524196:WBT524226 WLO524196:WLP524226 WVK524196:WVL524226 C589777:D589807 IY589732:IZ589762 SU589732:SV589762 ACQ589732:ACR589762 AMM589732:AMN589762 AWI589732:AWJ589762 BGE589732:BGF589762 BQA589732:BQB589762 BZW589732:BZX589762 CJS589732:CJT589762 CTO589732:CTP589762 DDK589732:DDL589762 DNG589732:DNH589762 DXC589732:DXD589762 EGY589732:EGZ589762 EQU589732:EQV589762 FAQ589732:FAR589762 FKM589732:FKN589762 FUI589732:FUJ589762 GEE589732:GEF589762 GOA589732:GOB589762 GXW589732:GXX589762 HHS589732:HHT589762 HRO589732:HRP589762 IBK589732:IBL589762 ILG589732:ILH589762 IVC589732:IVD589762 JEY589732:JEZ589762 JOU589732:JOV589762 JYQ589732:JYR589762 KIM589732:KIN589762 KSI589732:KSJ589762 LCE589732:LCF589762 LMA589732:LMB589762 LVW589732:LVX589762 MFS589732:MFT589762 MPO589732:MPP589762 MZK589732:MZL589762 NJG589732:NJH589762 NTC589732:NTD589762 OCY589732:OCZ589762 OMU589732:OMV589762 OWQ589732:OWR589762 PGM589732:PGN589762 PQI589732:PQJ589762 QAE589732:QAF589762 QKA589732:QKB589762 QTW589732:QTX589762 RDS589732:RDT589762 RNO589732:RNP589762 RXK589732:RXL589762 SHG589732:SHH589762 SRC589732:SRD589762 TAY589732:TAZ589762 TKU589732:TKV589762 TUQ589732:TUR589762 UEM589732:UEN589762 UOI589732:UOJ589762 UYE589732:UYF589762 VIA589732:VIB589762 VRW589732:VRX589762 WBS589732:WBT589762 WLO589732:WLP589762 WVK589732:WVL589762 C655313:D655343 IY655268:IZ655298 SU655268:SV655298 ACQ655268:ACR655298 AMM655268:AMN655298 AWI655268:AWJ655298 BGE655268:BGF655298 BQA655268:BQB655298 BZW655268:BZX655298 CJS655268:CJT655298 CTO655268:CTP655298 DDK655268:DDL655298 DNG655268:DNH655298 DXC655268:DXD655298 EGY655268:EGZ655298 EQU655268:EQV655298 FAQ655268:FAR655298 FKM655268:FKN655298 FUI655268:FUJ655298 GEE655268:GEF655298 GOA655268:GOB655298 GXW655268:GXX655298 HHS655268:HHT655298 HRO655268:HRP655298 IBK655268:IBL655298 ILG655268:ILH655298 IVC655268:IVD655298 JEY655268:JEZ655298 JOU655268:JOV655298 JYQ655268:JYR655298 KIM655268:KIN655298 KSI655268:KSJ655298 LCE655268:LCF655298 LMA655268:LMB655298 LVW655268:LVX655298 MFS655268:MFT655298 MPO655268:MPP655298 MZK655268:MZL655298 NJG655268:NJH655298 NTC655268:NTD655298 OCY655268:OCZ655298 OMU655268:OMV655298 OWQ655268:OWR655298 PGM655268:PGN655298 PQI655268:PQJ655298 QAE655268:QAF655298 QKA655268:QKB655298 QTW655268:QTX655298 RDS655268:RDT655298 RNO655268:RNP655298 RXK655268:RXL655298 SHG655268:SHH655298 SRC655268:SRD655298 TAY655268:TAZ655298 TKU655268:TKV655298 TUQ655268:TUR655298 UEM655268:UEN655298 UOI655268:UOJ655298 UYE655268:UYF655298 VIA655268:VIB655298 VRW655268:VRX655298 WBS655268:WBT655298 WLO655268:WLP655298 WVK655268:WVL655298 C720849:D720879 IY720804:IZ720834 SU720804:SV720834 ACQ720804:ACR720834 AMM720804:AMN720834 AWI720804:AWJ720834 BGE720804:BGF720834 BQA720804:BQB720834 BZW720804:BZX720834 CJS720804:CJT720834 CTO720804:CTP720834 DDK720804:DDL720834 DNG720804:DNH720834 DXC720804:DXD720834 EGY720804:EGZ720834 EQU720804:EQV720834 FAQ720804:FAR720834 FKM720804:FKN720834 FUI720804:FUJ720834 GEE720804:GEF720834 GOA720804:GOB720834 GXW720804:GXX720834 HHS720804:HHT720834 HRO720804:HRP720834 IBK720804:IBL720834 ILG720804:ILH720834 IVC720804:IVD720834 JEY720804:JEZ720834 JOU720804:JOV720834 JYQ720804:JYR720834 KIM720804:KIN720834 KSI720804:KSJ720834 LCE720804:LCF720834 LMA720804:LMB720834 LVW720804:LVX720834 MFS720804:MFT720834 MPO720804:MPP720834 MZK720804:MZL720834 NJG720804:NJH720834 NTC720804:NTD720834 OCY720804:OCZ720834 OMU720804:OMV720834 OWQ720804:OWR720834 PGM720804:PGN720834 PQI720804:PQJ720834 QAE720804:QAF720834 QKA720804:QKB720834 QTW720804:QTX720834 RDS720804:RDT720834 RNO720804:RNP720834 RXK720804:RXL720834 SHG720804:SHH720834 SRC720804:SRD720834 TAY720804:TAZ720834 TKU720804:TKV720834 TUQ720804:TUR720834 UEM720804:UEN720834 UOI720804:UOJ720834 UYE720804:UYF720834 VIA720804:VIB720834 VRW720804:VRX720834 WBS720804:WBT720834 WLO720804:WLP720834 WVK720804:WVL720834 C786385:D786415 IY786340:IZ786370 SU786340:SV786370 ACQ786340:ACR786370 AMM786340:AMN786370 AWI786340:AWJ786370 BGE786340:BGF786370 BQA786340:BQB786370 BZW786340:BZX786370 CJS786340:CJT786370 CTO786340:CTP786370 DDK786340:DDL786370 DNG786340:DNH786370 DXC786340:DXD786370 EGY786340:EGZ786370 EQU786340:EQV786370 FAQ786340:FAR786370 FKM786340:FKN786370 FUI786340:FUJ786370 GEE786340:GEF786370 GOA786340:GOB786370 GXW786340:GXX786370 HHS786340:HHT786370 HRO786340:HRP786370 IBK786340:IBL786370 ILG786340:ILH786370 IVC786340:IVD786370 JEY786340:JEZ786370 JOU786340:JOV786370 JYQ786340:JYR786370 KIM786340:KIN786370 KSI786340:KSJ786370 LCE786340:LCF786370 LMA786340:LMB786370 LVW786340:LVX786370 MFS786340:MFT786370 MPO786340:MPP786370 MZK786340:MZL786370 NJG786340:NJH786370 NTC786340:NTD786370 OCY786340:OCZ786370 OMU786340:OMV786370 OWQ786340:OWR786370 PGM786340:PGN786370 PQI786340:PQJ786370 QAE786340:QAF786370 QKA786340:QKB786370 QTW786340:QTX786370 RDS786340:RDT786370 RNO786340:RNP786370 RXK786340:RXL786370 SHG786340:SHH786370 SRC786340:SRD786370 TAY786340:TAZ786370 TKU786340:TKV786370 TUQ786340:TUR786370 UEM786340:UEN786370 UOI786340:UOJ786370 UYE786340:UYF786370 VIA786340:VIB786370 VRW786340:VRX786370 WBS786340:WBT786370 WLO786340:WLP786370 WVK786340:WVL786370 C851921:D851951 IY851876:IZ851906 SU851876:SV851906 ACQ851876:ACR851906 AMM851876:AMN851906 AWI851876:AWJ851906 BGE851876:BGF851906 BQA851876:BQB851906 BZW851876:BZX851906 CJS851876:CJT851906 CTO851876:CTP851906 DDK851876:DDL851906 DNG851876:DNH851906 DXC851876:DXD851906 EGY851876:EGZ851906 EQU851876:EQV851906 FAQ851876:FAR851906 FKM851876:FKN851906 FUI851876:FUJ851906 GEE851876:GEF851906 GOA851876:GOB851906 GXW851876:GXX851906 HHS851876:HHT851906 HRO851876:HRP851906 IBK851876:IBL851906 ILG851876:ILH851906 IVC851876:IVD851906 JEY851876:JEZ851906 JOU851876:JOV851906 JYQ851876:JYR851906 KIM851876:KIN851906 KSI851876:KSJ851906 LCE851876:LCF851906 LMA851876:LMB851906 LVW851876:LVX851906 MFS851876:MFT851906 MPO851876:MPP851906 MZK851876:MZL851906 NJG851876:NJH851906 NTC851876:NTD851906 OCY851876:OCZ851906 OMU851876:OMV851906 OWQ851876:OWR851906 PGM851876:PGN851906 PQI851876:PQJ851906 QAE851876:QAF851906 QKA851876:QKB851906 QTW851876:QTX851906 RDS851876:RDT851906 RNO851876:RNP851906 RXK851876:RXL851906 SHG851876:SHH851906 SRC851876:SRD851906 TAY851876:TAZ851906 TKU851876:TKV851906 TUQ851876:TUR851906 UEM851876:UEN851906 UOI851876:UOJ851906 UYE851876:UYF851906 VIA851876:VIB851906 VRW851876:VRX851906 WBS851876:WBT851906 WLO851876:WLP851906 WVK851876:WVL851906 C917457:D917487 IY917412:IZ917442 SU917412:SV917442 ACQ917412:ACR917442 AMM917412:AMN917442 AWI917412:AWJ917442 BGE917412:BGF917442 BQA917412:BQB917442 BZW917412:BZX917442 CJS917412:CJT917442 CTO917412:CTP917442 DDK917412:DDL917442 DNG917412:DNH917442 DXC917412:DXD917442 EGY917412:EGZ917442 EQU917412:EQV917442 FAQ917412:FAR917442 FKM917412:FKN917442 FUI917412:FUJ917442 GEE917412:GEF917442 GOA917412:GOB917442 GXW917412:GXX917442 HHS917412:HHT917442 HRO917412:HRP917442 IBK917412:IBL917442 ILG917412:ILH917442 IVC917412:IVD917442 JEY917412:JEZ917442 JOU917412:JOV917442 JYQ917412:JYR917442 KIM917412:KIN917442 KSI917412:KSJ917442 LCE917412:LCF917442 LMA917412:LMB917442 LVW917412:LVX917442 MFS917412:MFT917442 MPO917412:MPP917442 MZK917412:MZL917442 NJG917412:NJH917442 NTC917412:NTD917442 OCY917412:OCZ917442 OMU917412:OMV917442 OWQ917412:OWR917442 PGM917412:PGN917442 PQI917412:PQJ917442 QAE917412:QAF917442 QKA917412:QKB917442 QTW917412:QTX917442 RDS917412:RDT917442 RNO917412:RNP917442 RXK917412:RXL917442 SHG917412:SHH917442 SRC917412:SRD917442 TAY917412:TAZ917442 TKU917412:TKV917442 TUQ917412:TUR917442 UEM917412:UEN917442 UOI917412:UOJ917442 UYE917412:UYF917442 VIA917412:VIB917442 VRW917412:VRX917442 WBS917412:WBT917442 WLO917412:WLP917442 WVK917412:WVL917442 C982993:D983023 IY982948:IZ982978 SU982948:SV982978 ACQ982948:ACR982978 AMM982948:AMN982978 AWI982948:AWJ982978 BGE982948:BGF982978 BQA982948:BQB982978 BZW982948:BZX982978 CJS982948:CJT982978 CTO982948:CTP982978 DDK982948:DDL982978 DNG982948:DNH982978 DXC982948:DXD982978 EGY982948:EGZ982978 EQU982948:EQV982978 FAQ982948:FAR982978 FKM982948:FKN982978 FUI982948:FUJ982978 GEE982948:GEF982978 GOA982948:GOB982978 GXW982948:GXX982978 HHS982948:HHT982978 HRO982948:HRP982978 IBK982948:IBL982978 ILG982948:ILH982978 IVC982948:IVD982978 JEY982948:JEZ982978 JOU982948:JOV982978 JYQ982948:JYR982978 KIM982948:KIN982978 KSI982948:KSJ982978 LCE982948:LCF982978 LMA982948:LMB982978 LVW982948:LVX982978 MFS982948:MFT982978 MPO982948:MPP982978 MZK982948:MZL982978 NJG982948:NJH982978 NTC982948:NTD982978 OCY982948:OCZ982978 OMU982948:OMV982978 OWQ982948:OWR982978 PGM982948:PGN982978 PQI982948:PQJ982978 QAE982948:QAF982978 QKA982948:QKB982978 QTW982948:QTX982978 RDS982948:RDT982978 RNO982948:RNP982978 RXK982948:RXL982978 SHG982948:SHH982978 SRC982948:SRD982978 TAY982948:TAZ982978 TKU982948:TKV982978 TUQ982948:TUR982978 UEM982948:UEN982978 UOI982948:UOJ982978 UYE982948:UYF982978 VIA982948:VIB982978 VRW982948:VRX982978 WBS982948:WBT982978 WLO982948:WLP982978 WVK982948:WVL982978 IZ65561:IZ65565 SV65561:SV65565 ACR65561:ACR65565 AMN65561:AMN65565 AWJ65561:AWJ65565 BGF65561:BGF65565 BQB65561:BQB65565 BZX65561:BZX65565 CJT65561:CJT65565 CTP65561:CTP65565 DDL65561:DDL65565 DNH65561:DNH65565 DXD65561:DXD65565 EGZ65561:EGZ65565 EQV65561:EQV65565 FAR65561:FAR65565 FKN65561:FKN65565 FUJ65561:FUJ65565 GEF65561:GEF65565 GOB65561:GOB65565 GXX65561:GXX65565 HHT65561:HHT65565 HRP65561:HRP65565 IBL65561:IBL65565 ILH65561:ILH65565 IVD65561:IVD65565 JEZ65561:JEZ65565 JOV65561:JOV65565 JYR65561:JYR65565 KIN65561:KIN65565 KSJ65561:KSJ65565 LCF65561:LCF65565 LMB65561:LMB65565 LVX65561:LVX65565 MFT65561:MFT65565 MPP65561:MPP65565 MZL65561:MZL65565 NJH65561:NJH65565 NTD65561:NTD65565 OCZ65561:OCZ65565 OMV65561:OMV65565 OWR65561:OWR65565 PGN65561:PGN65565 PQJ65561:PQJ65565 QAF65561:QAF65565 QKB65561:QKB65565 QTX65561:QTX65565 RDT65561:RDT65565 RNP65561:RNP65565 RXL65561:RXL65565 SHH65561:SHH65565 SRD65561:SRD65565 TAZ65561:TAZ65565 TKV65561:TKV65565 TUR65561:TUR65565 UEN65561:UEN65565 UOJ65561:UOJ65565 UYF65561:UYF65565 VIB65561:VIB65565 VRX65561:VRX65565 WBT65561:WBT65565 WLP65561:WLP65565 WVL65561:WVL65565 IZ131097:IZ131101 SV131097:SV131101 ACR131097:ACR131101 AMN131097:AMN131101 AWJ131097:AWJ131101 BGF131097:BGF131101 BQB131097:BQB131101 BZX131097:BZX131101 CJT131097:CJT131101 CTP131097:CTP131101 DDL131097:DDL131101 DNH131097:DNH131101 DXD131097:DXD131101 EGZ131097:EGZ131101 EQV131097:EQV131101 FAR131097:FAR131101 FKN131097:FKN131101 FUJ131097:FUJ131101 GEF131097:GEF131101 GOB131097:GOB131101 GXX131097:GXX131101 HHT131097:HHT131101 HRP131097:HRP131101 IBL131097:IBL131101 ILH131097:ILH131101 IVD131097:IVD131101 JEZ131097:JEZ131101 JOV131097:JOV131101 JYR131097:JYR131101 KIN131097:KIN131101 KSJ131097:KSJ131101 LCF131097:LCF131101 LMB131097:LMB131101 LVX131097:LVX131101 MFT131097:MFT131101 MPP131097:MPP131101 MZL131097:MZL131101 NJH131097:NJH131101 NTD131097:NTD131101 OCZ131097:OCZ131101 OMV131097:OMV131101 OWR131097:OWR131101 PGN131097:PGN131101 PQJ131097:PQJ131101 QAF131097:QAF131101 QKB131097:QKB131101 QTX131097:QTX131101 RDT131097:RDT131101 RNP131097:RNP131101 RXL131097:RXL131101 SHH131097:SHH131101 SRD131097:SRD131101 TAZ131097:TAZ131101 TKV131097:TKV131101 TUR131097:TUR131101 UEN131097:UEN131101 UOJ131097:UOJ131101 UYF131097:UYF131101 VIB131097:VIB131101 VRX131097:VRX131101 WBT131097:WBT131101 WLP131097:WLP131101 WVL131097:WVL131101 IZ196633:IZ196637 SV196633:SV196637 ACR196633:ACR196637 AMN196633:AMN196637 AWJ196633:AWJ196637 BGF196633:BGF196637 BQB196633:BQB196637 BZX196633:BZX196637 CJT196633:CJT196637 CTP196633:CTP196637 DDL196633:DDL196637 DNH196633:DNH196637 DXD196633:DXD196637 EGZ196633:EGZ196637 EQV196633:EQV196637 FAR196633:FAR196637 FKN196633:FKN196637 FUJ196633:FUJ196637 GEF196633:GEF196637 GOB196633:GOB196637 GXX196633:GXX196637 HHT196633:HHT196637 HRP196633:HRP196637 IBL196633:IBL196637 ILH196633:ILH196637 IVD196633:IVD196637 JEZ196633:JEZ196637 JOV196633:JOV196637 JYR196633:JYR196637 KIN196633:KIN196637 KSJ196633:KSJ196637 LCF196633:LCF196637 LMB196633:LMB196637 LVX196633:LVX196637 MFT196633:MFT196637 MPP196633:MPP196637 MZL196633:MZL196637 NJH196633:NJH196637 NTD196633:NTD196637 OCZ196633:OCZ196637 OMV196633:OMV196637 OWR196633:OWR196637 PGN196633:PGN196637 PQJ196633:PQJ196637 QAF196633:QAF196637 QKB196633:QKB196637 QTX196633:QTX196637 RDT196633:RDT196637 RNP196633:RNP196637 RXL196633:RXL196637 SHH196633:SHH196637 SRD196633:SRD196637 TAZ196633:TAZ196637 TKV196633:TKV196637 TUR196633:TUR196637 UEN196633:UEN196637 UOJ196633:UOJ196637 UYF196633:UYF196637 VIB196633:VIB196637 VRX196633:VRX196637 WBT196633:WBT196637 WLP196633:WLP196637 WVL196633:WVL196637 IZ262169:IZ262173 SV262169:SV262173 ACR262169:ACR262173 AMN262169:AMN262173 AWJ262169:AWJ262173 BGF262169:BGF262173 BQB262169:BQB262173 BZX262169:BZX262173 CJT262169:CJT262173 CTP262169:CTP262173 DDL262169:DDL262173 DNH262169:DNH262173 DXD262169:DXD262173 EGZ262169:EGZ262173 EQV262169:EQV262173 FAR262169:FAR262173 FKN262169:FKN262173 FUJ262169:FUJ262173 GEF262169:GEF262173 GOB262169:GOB262173 GXX262169:GXX262173 HHT262169:HHT262173 HRP262169:HRP262173 IBL262169:IBL262173 ILH262169:ILH262173 IVD262169:IVD262173 JEZ262169:JEZ262173 JOV262169:JOV262173 JYR262169:JYR262173 KIN262169:KIN262173 KSJ262169:KSJ262173 LCF262169:LCF262173 LMB262169:LMB262173 LVX262169:LVX262173 MFT262169:MFT262173 MPP262169:MPP262173 MZL262169:MZL262173 NJH262169:NJH262173 NTD262169:NTD262173 OCZ262169:OCZ262173 OMV262169:OMV262173 OWR262169:OWR262173 PGN262169:PGN262173 PQJ262169:PQJ262173 QAF262169:QAF262173 QKB262169:QKB262173 QTX262169:QTX262173 RDT262169:RDT262173 RNP262169:RNP262173 RXL262169:RXL262173 SHH262169:SHH262173 SRD262169:SRD262173 TAZ262169:TAZ262173 TKV262169:TKV262173 TUR262169:TUR262173 UEN262169:UEN262173 UOJ262169:UOJ262173 UYF262169:UYF262173 VIB262169:VIB262173 VRX262169:VRX262173 WBT262169:WBT262173 WLP262169:WLP262173 WVL262169:WVL262173 IZ327705:IZ327709 SV327705:SV327709 ACR327705:ACR327709 AMN327705:AMN327709 AWJ327705:AWJ327709 BGF327705:BGF327709 BQB327705:BQB327709 BZX327705:BZX327709 CJT327705:CJT327709 CTP327705:CTP327709 DDL327705:DDL327709 DNH327705:DNH327709 DXD327705:DXD327709 EGZ327705:EGZ327709 EQV327705:EQV327709 FAR327705:FAR327709 FKN327705:FKN327709 FUJ327705:FUJ327709 GEF327705:GEF327709 GOB327705:GOB327709 GXX327705:GXX327709 HHT327705:HHT327709 HRP327705:HRP327709 IBL327705:IBL327709 ILH327705:ILH327709 IVD327705:IVD327709 JEZ327705:JEZ327709 JOV327705:JOV327709 JYR327705:JYR327709 KIN327705:KIN327709 KSJ327705:KSJ327709 LCF327705:LCF327709 LMB327705:LMB327709 LVX327705:LVX327709 MFT327705:MFT327709 MPP327705:MPP327709 MZL327705:MZL327709 NJH327705:NJH327709 NTD327705:NTD327709 OCZ327705:OCZ327709 OMV327705:OMV327709 OWR327705:OWR327709 PGN327705:PGN327709 PQJ327705:PQJ327709 QAF327705:QAF327709 QKB327705:QKB327709 QTX327705:QTX327709 RDT327705:RDT327709 RNP327705:RNP327709 RXL327705:RXL327709 SHH327705:SHH327709 SRD327705:SRD327709 TAZ327705:TAZ327709 TKV327705:TKV327709 TUR327705:TUR327709 UEN327705:UEN327709 UOJ327705:UOJ327709 UYF327705:UYF327709 VIB327705:VIB327709 VRX327705:VRX327709 WBT327705:WBT327709 WLP327705:WLP327709 WVL327705:WVL327709 IZ393241:IZ393245 SV393241:SV393245 ACR393241:ACR393245 AMN393241:AMN393245 AWJ393241:AWJ393245 BGF393241:BGF393245 BQB393241:BQB393245 BZX393241:BZX393245 CJT393241:CJT393245 CTP393241:CTP393245 DDL393241:DDL393245 DNH393241:DNH393245 DXD393241:DXD393245 EGZ393241:EGZ393245 EQV393241:EQV393245 FAR393241:FAR393245 FKN393241:FKN393245 FUJ393241:FUJ393245 GEF393241:GEF393245 GOB393241:GOB393245 GXX393241:GXX393245 HHT393241:HHT393245 HRP393241:HRP393245 IBL393241:IBL393245 ILH393241:ILH393245 IVD393241:IVD393245 JEZ393241:JEZ393245 JOV393241:JOV393245 JYR393241:JYR393245 KIN393241:KIN393245 KSJ393241:KSJ393245 LCF393241:LCF393245 LMB393241:LMB393245 LVX393241:LVX393245 MFT393241:MFT393245 MPP393241:MPP393245 MZL393241:MZL393245 NJH393241:NJH393245 NTD393241:NTD393245 OCZ393241:OCZ393245 OMV393241:OMV393245 OWR393241:OWR393245 PGN393241:PGN393245 PQJ393241:PQJ393245 QAF393241:QAF393245 QKB393241:QKB393245 QTX393241:QTX393245 RDT393241:RDT393245 RNP393241:RNP393245 RXL393241:RXL393245 SHH393241:SHH393245 SRD393241:SRD393245 TAZ393241:TAZ393245 TKV393241:TKV393245 TUR393241:TUR393245 UEN393241:UEN393245 UOJ393241:UOJ393245 UYF393241:UYF393245 VIB393241:VIB393245 VRX393241:VRX393245 WBT393241:WBT393245 WLP393241:WLP393245 WVL393241:WVL393245 IZ458777:IZ458781 SV458777:SV458781 ACR458777:ACR458781 AMN458777:AMN458781 AWJ458777:AWJ458781 BGF458777:BGF458781 BQB458777:BQB458781 BZX458777:BZX458781 CJT458777:CJT458781 CTP458777:CTP458781 DDL458777:DDL458781 DNH458777:DNH458781 DXD458777:DXD458781 EGZ458777:EGZ458781 EQV458777:EQV458781 FAR458777:FAR458781 FKN458777:FKN458781 FUJ458777:FUJ458781 GEF458777:GEF458781 GOB458777:GOB458781 GXX458777:GXX458781 HHT458777:HHT458781 HRP458777:HRP458781 IBL458777:IBL458781 ILH458777:ILH458781 IVD458777:IVD458781 JEZ458777:JEZ458781 JOV458777:JOV458781 JYR458777:JYR458781 KIN458777:KIN458781 KSJ458777:KSJ458781 LCF458777:LCF458781 LMB458777:LMB458781 LVX458777:LVX458781 MFT458777:MFT458781 MPP458777:MPP458781 MZL458777:MZL458781 NJH458777:NJH458781 NTD458777:NTD458781 OCZ458777:OCZ458781 OMV458777:OMV458781 OWR458777:OWR458781 PGN458777:PGN458781 PQJ458777:PQJ458781 QAF458777:QAF458781 QKB458777:QKB458781 QTX458777:QTX458781 RDT458777:RDT458781 RNP458777:RNP458781 RXL458777:RXL458781 SHH458777:SHH458781 SRD458777:SRD458781 TAZ458777:TAZ458781 TKV458777:TKV458781 TUR458777:TUR458781 UEN458777:UEN458781 UOJ458777:UOJ458781 UYF458777:UYF458781 VIB458777:VIB458781 VRX458777:VRX458781 WBT458777:WBT458781 WLP458777:WLP458781 WVL458777:WVL458781 IZ524313:IZ524317 SV524313:SV524317 ACR524313:ACR524317 AMN524313:AMN524317 AWJ524313:AWJ524317 BGF524313:BGF524317 BQB524313:BQB524317 BZX524313:BZX524317 CJT524313:CJT524317 CTP524313:CTP524317 DDL524313:DDL524317 DNH524313:DNH524317 DXD524313:DXD524317 EGZ524313:EGZ524317 EQV524313:EQV524317 FAR524313:FAR524317 FKN524313:FKN524317 FUJ524313:FUJ524317 GEF524313:GEF524317 GOB524313:GOB524317 GXX524313:GXX524317 HHT524313:HHT524317 HRP524313:HRP524317 IBL524313:IBL524317 ILH524313:ILH524317 IVD524313:IVD524317 JEZ524313:JEZ524317 JOV524313:JOV524317 JYR524313:JYR524317 KIN524313:KIN524317 KSJ524313:KSJ524317 LCF524313:LCF524317 LMB524313:LMB524317 LVX524313:LVX524317 MFT524313:MFT524317 MPP524313:MPP524317 MZL524313:MZL524317 NJH524313:NJH524317 NTD524313:NTD524317 OCZ524313:OCZ524317 OMV524313:OMV524317 OWR524313:OWR524317 PGN524313:PGN524317 PQJ524313:PQJ524317 QAF524313:QAF524317 QKB524313:QKB524317 QTX524313:QTX524317 RDT524313:RDT524317 RNP524313:RNP524317 RXL524313:RXL524317 SHH524313:SHH524317 SRD524313:SRD524317 TAZ524313:TAZ524317 TKV524313:TKV524317 TUR524313:TUR524317 UEN524313:UEN524317 UOJ524313:UOJ524317 UYF524313:UYF524317 VIB524313:VIB524317 VRX524313:VRX524317 WBT524313:WBT524317 WLP524313:WLP524317 WVL524313:WVL524317 IZ589849:IZ589853 SV589849:SV589853 ACR589849:ACR589853 AMN589849:AMN589853 AWJ589849:AWJ589853 BGF589849:BGF589853 BQB589849:BQB589853 BZX589849:BZX589853 CJT589849:CJT589853 CTP589849:CTP589853 DDL589849:DDL589853 DNH589849:DNH589853 DXD589849:DXD589853 EGZ589849:EGZ589853 EQV589849:EQV589853 FAR589849:FAR589853 FKN589849:FKN589853 FUJ589849:FUJ589853 GEF589849:GEF589853 GOB589849:GOB589853 GXX589849:GXX589853 HHT589849:HHT589853 HRP589849:HRP589853 IBL589849:IBL589853 ILH589849:ILH589853 IVD589849:IVD589853 JEZ589849:JEZ589853 JOV589849:JOV589853 JYR589849:JYR589853 KIN589849:KIN589853 KSJ589849:KSJ589853 LCF589849:LCF589853 LMB589849:LMB589853 LVX589849:LVX589853 MFT589849:MFT589853 MPP589849:MPP589853 MZL589849:MZL589853 NJH589849:NJH589853 NTD589849:NTD589853 OCZ589849:OCZ589853 OMV589849:OMV589853 OWR589849:OWR589853 PGN589849:PGN589853 PQJ589849:PQJ589853 QAF589849:QAF589853 QKB589849:QKB589853 QTX589849:QTX589853 RDT589849:RDT589853 RNP589849:RNP589853 RXL589849:RXL589853 SHH589849:SHH589853 SRD589849:SRD589853 TAZ589849:TAZ589853 TKV589849:TKV589853 TUR589849:TUR589853 UEN589849:UEN589853 UOJ589849:UOJ589853 UYF589849:UYF589853 VIB589849:VIB589853 VRX589849:VRX589853 WBT589849:WBT589853 WLP589849:WLP589853 WVL589849:WVL589853 IZ655385:IZ655389 SV655385:SV655389 ACR655385:ACR655389 AMN655385:AMN655389 AWJ655385:AWJ655389 BGF655385:BGF655389 BQB655385:BQB655389 BZX655385:BZX655389 CJT655385:CJT655389 CTP655385:CTP655389 DDL655385:DDL655389 DNH655385:DNH655389 DXD655385:DXD655389 EGZ655385:EGZ655389 EQV655385:EQV655389 FAR655385:FAR655389 FKN655385:FKN655389 FUJ655385:FUJ655389 GEF655385:GEF655389 GOB655385:GOB655389 GXX655385:GXX655389 HHT655385:HHT655389 HRP655385:HRP655389 IBL655385:IBL655389 ILH655385:ILH655389 IVD655385:IVD655389 JEZ655385:JEZ655389 JOV655385:JOV655389 JYR655385:JYR655389 KIN655385:KIN655389 KSJ655385:KSJ655389 LCF655385:LCF655389 LMB655385:LMB655389 LVX655385:LVX655389 MFT655385:MFT655389 MPP655385:MPP655389 MZL655385:MZL655389 NJH655385:NJH655389 NTD655385:NTD655389 OCZ655385:OCZ655389 OMV655385:OMV655389 OWR655385:OWR655389 PGN655385:PGN655389 PQJ655385:PQJ655389 QAF655385:QAF655389 QKB655385:QKB655389 QTX655385:QTX655389 RDT655385:RDT655389 RNP655385:RNP655389 RXL655385:RXL655389 SHH655385:SHH655389 SRD655385:SRD655389 TAZ655385:TAZ655389 TKV655385:TKV655389 TUR655385:TUR655389 UEN655385:UEN655389 UOJ655385:UOJ655389 UYF655385:UYF655389 VIB655385:VIB655389 VRX655385:VRX655389 WBT655385:WBT655389 WLP655385:WLP655389 WVL655385:WVL655389 IZ720921:IZ720925 SV720921:SV720925 ACR720921:ACR720925 AMN720921:AMN720925 AWJ720921:AWJ720925 BGF720921:BGF720925 BQB720921:BQB720925 BZX720921:BZX720925 CJT720921:CJT720925 CTP720921:CTP720925 DDL720921:DDL720925 DNH720921:DNH720925 DXD720921:DXD720925 EGZ720921:EGZ720925 EQV720921:EQV720925 FAR720921:FAR720925 FKN720921:FKN720925 FUJ720921:FUJ720925 GEF720921:GEF720925 GOB720921:GOB720925 GXX720921:GXX720925 HHT720921:HHT720925 HRP720921:HRP720925 IBL720921:IBL720925 ILH720921:ILH720925 IVD720921:IVD720925 JEZ720921:JEZ720925 JOV720921:JOV720925 JYR720921:JYR720925 KIN720921:KIN720925 KSJ720921:KSJ720925 LCF720921:LCF720925 LMB720921:LMB720925 LVX720921:LVX720925 MFT720921:MFT720925 MPP720921:MPP720925 MZL720921:MZL720925 NJH720921:NJH720925 NTD720921:NTD720925 OCZ720921:OCZ720925 OMV720921:OMV720925 OWR720921:OWR720925 PGN720921:PGN720925 PQJ720921:PQJ720925 QAF720921:QAF720925 QKB720921:QKB720925 QTX720921:QTX720925 RDT720921:RDT720925 RNP720921:RNP720925 RXL720921:RXL720925 SHH720921:SHH720925 SRD720921:SRD720925 TAZ720921:TAZ720925 TKV720921:TKV720925 TUR720921:TUR720925 UEN720921:UEN720925 UOJ720921:UOJ720925 UYF720921:UYF720925 VIB720921:VIB720925 VRX720921:VRX720925 WBT720921:WBT720925 WLP720921:WLP720925 WVL720921:WVL720925 IZ786457:IZ786461 SV786457:SV786461 ACR786457:ACR786461 AMN786457:AMN786461 AWJ786457:AWJ786461 BGF786457:BGF786461 BQB786457:BQB786461 BZX786457:BZX786461 CJT786457:CJT786461 CTP786457:CTP786461 DDL786457:DDL786461 DNH786457:DNH786461 DXD786457:DXD786461 EGZ786457:EGZ786461 EQV786457:EQV786461 FAR786457:FAR786461 FKN786457:FKN786461 FUJ786457:FUJ786461 GEF786457:GEF786461 GOB786457:GOB786461 GXX786457:GXX786461 HHT786457:HHT786461 HRP786457:HRP786461 IBL786457:IBL786461 ILH786457:ILH786461 IVD786457:IVD786461 JEZ786457:JEZ786461 JOV786457:JOV786461 JYR786457:JYR786461 KIN786457:KIN786461 KSJ786457:KSJ786461 LCF786457:LCF786461 LMB786457:LMB786461 LVX786457:LVX786461 MFT786457:MFT786461 MPP786457:MPP786461 MZL786457:MZL786461 NJH786457:NJH786461 NTD786457:NTD786461 OCZ786457:OCZ786461 OMV786457:OMV786461 OWR786457:OWR786461 PGN786457:PGN786461 PQJ786457:PQJ786461 QAF786457:QAF786461 QKB786457:QKB786461 QTX786457:QTX786461 RDT786457:RDT786461 RNP786457:RNP786461 RXL786457:RXL786461 SHH786457:SHH786461 SRD786457:SRD786461 TAZ786457:TAZ786461 TKV786457:TKV786461 TUR786457:TUR786461 UEN786457:UEN786461 UOJ786457:UOJ786461 UYF786457:UYF786461 VIB786457:VIB786461 VRX786457:VRX786461 WBT786457:WBT786461 WLP786457:WLP786461 WVL786457:WVL786461 IZ851993:IZ851997 SV851993:SV851997 ACR851993:ACR851997 AMN851993:AMN851997 AWJ851993:AWJ851997 BGF851993:BGF851997 BQB851993:BQB851997 BZX851993:BZX851997 CJT851993:CJT851997 CTP851993:CTP851997 DDL851993:DDL851997 DNH851993:DNH851997 DXD851993:DXD851997 EGZ851993:EGZ851997 EQV851993:EQV851997 FAR851993:FAR851997 FKN851993:FKN851997 FUJ851993:FUJ851997 GEF851993:GEF851997 GOB851993:GOB851997 GXX851993:GXX851997 HHT851993:HHT851997 HRP851993:HRP851997 IBL851993:IBL851997 ILH851993:ILH851997 IVD851993:IVD851997 JEZ851993:JEZ851997 JOV851993:JOV851997 JYR851993:JYR851997 KIN851993:KIN851997 KSJ851993:KSJ851997 LCF851993:LCF851997 LMB851993:LMB851997 LVX851993:LVX851997 MFT851993:MFT851997 MPP851993:MPP851997 MZL851993:MZL851997 NJH851993:NJH851997 NTD851993:NTD851997 OCZ851993:OCZ851997 OMV851993:OMV851997 OWR851993:OWR851997 PGN851993:PGN851997 PQJ851993:PQJ851997 QAF851993:QAF851997 QKB851993:QKB851997 QTX851993:QTX851997 RDT851993:RDT851997 RNP851993:RNP851997 RXL851993:RXL851997 SHH851993:SHH851997 SRD851993:SRD851997 TAZ851993:TAZ851997 TKV851993:TKV851997 TUR851993:TUR851997 UEN851993:UEN851997 UOJ851993:UOJ851997 UYF851993:UYF851997 VIB851993:VIB851997 VRX851993:VRX851997 WBT851993:WBT851997 WLP851993:WLP851997 WVL851993:WVL851997 IZ917529:IZ917533 SV917529:SV917533 ACR917529:ACR917533 AMN917529:AMN917533 AWJ917529:AWJ917533 BGF917529:BGF917533 BQB917529:BQB917533 BZX917529:BZX917533 CJT917529:CJT917533 CTP917529:CTP917533 DDL917529:DDL917533 DNH917529:DNH917533 DXD917529:DXD917533 EGZ917529:EGZ917533 EQV917529:EQV917533 FAR917529:FAR917533 FKN917529:FKN917533 FUJ917529:FUJ917533 GEF917529:GEF917533 GOB917529:GOB917533 GXX917529:GXX917533 HHT917529:HHT917533 HRP917529:HRP917533 IBL917529:IBL917533 ILH917529:ILH917533 IVD917529:IVD917533 JEZ917529:JEZ917533 JOV917529:JOV917533 JYR917529:JYR917533 KIN917529:KIN917533 KSJ917529:KSJ917533 LCF917529:LCF917533 LMB917529:LMB917533 LVX917529:LVX917533 MFT917529:MFT917533 MPP917529:MPP917533 MZL917529:MZL917533 NJH917529:NJH917533 NTD917529:NTD917533 OCZ917529:OCZ917533 OMV917529:OMV917533 OWR917529:OWR917533 PGN917529:PGN917533 PQJ917529:PQJ917533 QAF917529:QAF917533 QKB917529:QKB917533 QTX917529:QTX917533 RDT917529:RDT917533 RNP917529:RNP917533 RXL917529:RXL917533 SHH917529:SHH917533 SRD917529:SRD917533 TAZ917529:TAZ917533 TKV917529:TKV917533 TUR917529:TUR917533 UEN917529:UEN917533 UOJ917529:UOJ917533 UYF917529:UYF917533 VIB917529:VIB917533 VRX917529:VRX917533 WBT917529:WBT917533 WLP917529:WLP917533 WVL917529:WVL917533 IZ983065:IZ983069 SV983065:SV983069 ACR983065:ACR983069 AMN983065:AMN983069 AWJ983065:AWJ983069 BGF983065:BGF983069 BQB983065:BQB983069 BZX983065:BZX983069 CJT983065:CJT983069 CTP983065:CTP983069 DDL983065:DDL983069 DNH983065:DNH983069 DXD983065:DXD983069 EGZ983065:EGZ983069 EQV983065:EQV983069 FAR983065:FAR983069 FKN983065:FKN983069 FUJ983065:FUJ983069 GEF983065:GEF983069 GOB983065:GOB983069 GXX983065:GXX983069 HHT983065:HHT983069 HRP983065:HRP983069 IBL983065:IBL983069 ILH983065:ILH983069 IVD983065:IVD983069 JEZ983065:JEZ983069 JOV983065:JOV983069 JYR983065:JYR983069 KIN983065:KIN983069 KSJ983065:KSJ983069 LCF983065:LCF983069 LMB983065:LMB983069 LVX983065:LVX983069 MFT983065:MFT983069 MPP983065:MPP983069 MZL983065:MZL983069 NJH983065:NJH983069 NTD983065:NTD983069 OCZ983065:OCZ983069 OMV983065:OMV983069 OWR983065:OWR983069 PGN983065:PGN983069 PQJ983065:PQJ983069 QAF983065:QAF983069 QKB983065:QKB983069 QTX983065:QTX983069 RDT983065:RDT983069 RNP983065:RNP983069 RXL983065:RXL983069 SHH983065:SHH983069 SRD983065:SRD983069 TAZ983065:TAZ983069 TKV983065:TKV983069 TUR983065:TUR983069 UEN983065:UEN983069 UOJ983065:UOJ983069 UYF983065:UYF983069 VIB983065:VIB983069 VRX983065:VRX983069 WBT983065:WBT983069 WLP983065:WLP983069 WVL983065:WVL983069 IY65558:JA65560 SU65558:SW65560 ACQ65558:ACS65560 AMM65558:AMO65560 AWI65558:AWK65560 BGE65558:BGG65560 BQA65558:BQC65560 BZW65558:BZY65560 CJS65558:CJU65560 CTO65558:CTQ65560 DDK65558:DDM65560 DNG65558:DNI65560 DXC65558:DXE65560 EGY65558:EHA65560 EQU65558:EQW65560 FAQ65558:FAS65560 FKM65558:FKO65560 FUI65558:FUK65560 GEE65558:GEG65560 GOA65558:GOC65560 GXW65558:GXY65560 HHS65558:HHU65560 HRO65558:HRQ65560 IBK65558:IBM65560 ILG65558:ILI65560 IVC65558:IVE65560 JEY65558:JFA65560 JOU65558:JOW65560 JYQ65558:JYS65560 KIM65558:KIO65560 KSI65558:KSK65560 LCE65558:LCG65560 LMA65558:LMC65560 LVW65558:LVY65560 MFS65558:MFU65560 MPO65558:MPQ65560 MZK65558:MZM65560 NJG65558:NJI65560 NTC65558:NTE65560 OCY65558:ODA65560 OMU65558:OMW65560 OWQ65558:OWS65560 PGM65558:PGO65560 PQI65558:PQK65560 QAE65558:QAG65560 QKA65558:QKC65560 QTW65558:QTY65560 RDS65558:RDU65560 RNO65558:RNQ65560 RXK65558:RXM65560 SHG65558:SHI65560 SRC65558:SRE65560 TAY65558:TBA65560 TKU65558:TKW65560 TUQ65558:TUS65560 UEM65558:UEO65560 UOI65558:UOK65560 UYE65558:UYG65560 VIA65558:VIC65560 VRW65558:VRY65560 WBS65558:WBU65560 WLO65558:WLQ65560 WVK65558:WVM65560 IY131094:JA131096 SU131094:SW131096 ACQ131094:ACS131096 AMM131094:AMO131096 AWI131094:AWK131096 BGE131094:BGG131096 BQA131094:BQC131096 BZW131094:BZY131096 CJS131094:CJU131096 CTO131094:CTQ131096 DDK131094:DDM131096 DNG131094:DNI131096 DXC131094:DXE131096 EGY131094:EHA131096 EQU131094:EQW131096 FAQ131094:FAS131096 FKM131094:FKO131096 FUI131094:FUK131096 GEE131094:GEG131096 GOA131094:GOC131096 GXW131094:GXY131096 HHS131094:HHU131096 HRO131094:HRQ131096 IBK131094:IBM131096 ILG131094:ILI131096 IVC131094:IVE131096 JEY131094:JFA131096 JOU131094:JOW131096 JYQ131094:JYS131096 KIM131094:KIO131096 KSI131094:KSK131096 LCE131094:LCG131096 LMA131094:LMC131096 LVW131094:LVY131096 MFS131094:MFU131096 MPO131094:MPQ131096 MZK131094:MZM131096 NJG131094:NJI131096 NTC131094:NTE131096 OCY131094:ODA131096 OMU131094:OMW131096 OWQ131094:OWS131096 PGM131094:PGO131096 PQI131094:PQK131096 QAE131094:QAG131096 QKA131094:QKC131096 QTW131094:QTY131096 RDS131094:RDU131096 RNO131094:RNQ131096 RXK131094:RXM131096 SHG131094:SHI131096 SRC131094:SRE131096 TAY131094:TBA131096 TKU131094:TKW131096 TUQ131094:TUS131096 UEM131094:UEO131096 UOI131094:UOK131096 UYE131094:UYG131096 VIA131094:VIC131096 VRW131094:VRY131096 WBS131094:WBU131096 WLO131094:WLQ131096 WVK131094:WVM131096 IY196630:JA196632 SU196630:SW196632 ACQ196630:ACS196632 AMM196630:AMO196632 AWI196630:AWK196632 BGE196630:BGG196632 BQA196630:BQC196632 BZW196630:BZY196632 CJS196630:CJU196632 CTO196630:CTQ196632 DDK196630:DDM196632 DNG196630:DNI196632 DXC196630:DXE196632 EGY196630:EHA196632 EQU196630:EQW196632 FAQ196630:FAS196632 FKM196630:FKO196632 FUI196630:FUK196632 GEE196630:GEG196632 GOA196630:GOC196632 GXW196630:GXY196632 HHS196630:HHU196632 HRO196630:HRQ196632 IBK196630:IBM196632 ILG196630:ILI196632 IVC196630:IVE196632 JEY196630:JFA196632 JOU196630:JOW196632 JYQ196630:JYS196632 KIM196630:KIO196632 KSI196630:KSK196632 LCE196630:LCG196632 LMA196630:LMC196632 LVW196630:LVY196632 MFS196630:MFU196632 MPO196630:MPQ196632 MZK196630:MZM196632 NJG196630:NJI196632 NTC196630:NTE196632 OCY196630:ODA196632 OMU196630:OMW196632 OWQ196630:OWS196632 PGM196630:PGO196632 PQI196630:PQK196632 QAE196630:QAG196632 QKA196630:QKC196632 QTW196630:QTY196632 RDS196630:RDU196632 RNO196630:RNQ196632 RXK196630:RXM196632 SHG196630:SHI196632 SRC196630:SRE196632 TAY196630:TBA196632 TKU196630:TKW196632 TUQ196630:TUS196632 UEM196630:UEO196632 UOI196630:UOK196632 UYE196630:UYG196632 VIA196630:VIC196632 VRW196630:VRY196632 WBS196630:WBU196632 WLO196630:WLQ196632 WVK196630:WVM196632 IY262166:JA262168 SU262166:SW262168 ACQ262166:ACS262168 AMM262166:AMO262168 AWI262166:AWK262168 BGE262166:BGG262168 BQA262166:BQC262168 BZW262166:BZY262168 CJS262166:CJU262168 CTO262166:CTQ262168 DDK262166:DDM262168 DNG262166:DNI262168 DXC262166:DXE262168 EGY262166:EHA262168 EQU262166:EQW262168 FAQ262166:FAS262168 FKM262166:FKO262168 FUI262166:FUK262168 GEE262166:GEG262168 GOA262166:GOC262168 GXW262166:GXY262168 HHS262166:HHU262168 HRO262166:HRQ262168 IBK262166:IBM262168 ILG262166:ILI262168 IVC262166:IVE262168 JEY262166:JFA262168 JOU262166:JOW262168 JYQ262166:JYS262168 KIM262166:KIO262168 KSI262166:KSK262168 LCE262166:LCG262168 LMA262166:LMC262168 LVW262166:LVY262168 MFS262166:MFU262168 MPO262166:MPQ262168 MZK262166:MZM262168 NJG262166:NJI262168 NTC262166:NTE262168 OCY262166:ODA262168 OMU262166:OMW262168 OWQ262166:OWS262168 PGM262166:PGO262168 PQI262166:PQK262168 QAE262166:QAG262168 QKA262166:QKC262168 QTW262166:QTY262168 RDS262166:RDU262168 RNO262166:RNQ262168 RXK262166:RXM262168 SHG262166:SHI262168 SRC262166:SRE262168 TAY262166:TBA262168 TKU262166:TKW262168 TUQ262166:TUS262168 UEM262166:UEO262168 UOI262166:UOK262168 UYE262166:UYG262168 VIA262166:VIC262168 VRW262166:VRY262168 WBS262166:WBU262168 WLO262166:WLQ262168 WVK262166:WVM262168 IY327702:JA327704 SU327702:SW327704 ACQ327702:ACS327704 AMM327702:AMO327704 AWI327702:AWK327704 BGE327702:BGG327704 BQA327702:BQC327704 BZW327702:BZY327704 CJS327702:CJU327704 CTO327702:CTQ327704 DDK327702:DDM327704 DNG327702:DNI327704 DXC327702:DXE327704 EGY327702:EHA327704 EQU327702:EQW327704 FAQ327702:FAS327704 FKM327702:FKO327704 FUI327702:FUK327704 GEE327702:GEG327704 GOA327702:GOC327704 GXW327702:GXY327704 HHS327702:HHU327704 HRO327702:HRQ327704 IBK327702:IBM327704 ILG327702:ILI327704 IVC327702:IVE327704 JEY327702:JFA327704 JOU327702:JOW327704 JYQ327702:JYS327704 KIM327702:KIO327704 KSI327702:KSK327704 LCE327702:LCG327704 LMA327702:LMC327704 LVW327702:LVY327704 MFS327702:MFU327704 MPO327702:MPQ327704 MZK327702:MZM327704 NJG327702:NJI327704 NTC327702:NTE327704 OCY327702:ODA327704 OMU327702:OMW327704 OWQ327702:OWS327704 PGM327702:PGO327704 PQI327702:PQK327704 QAE327702:QAG327704 QKA327702:QKC327704 QTW327702:QTY327704 RDS327702:RDU327704 RNO327702:RNQ327704 RXK327702:RXM327704 SHG327702:SHI327704 SRC327702:SRE327704 TAY327702:TBA327704 TKU327702:TKW327704 TUQ327702:TUS327704 UEM327702:UEO327704 UOI327702:UOK327704 UYE327702:UYG327704 VIA327702:VIC327704 VRW327702:VRY327704 WBS327702:WBU327704 WLO327702:WLQ327704 WVK327702:WVM327704 IY393238:JA393240 SU393238:SW393240 ACQ393238:ACS393240 AMM393238:AMO393240 AWI393238:AWK393240 BGE393238:BGG393240 BQA393238:BQC393240 BZW393238:BZY393240 CJS393238:CJU393240 CTO393238:CTQ393240 DDK393238:DDM393240 DNG393238:DNI393240 DXC393238:DXE393240 EGY393238:EHA393240 EQU393238:EQW393240 FAQ393238:FAS393240 FKM393238:FKO393240 FUI393238:FUK393240 GEE393238:GEG393240 GOA393238:GOC393240 GXW393238:GXY393240 HHS393238:HHU393240 HRO393238:HRQ393240 IBK393238:IBM393240 ILG393238:ILI393240 IVC393238:IVE393240 JEY393238:JFA393240 JOU393238:JOW393240 JYQ393238:JYS393240 KIM393238:KIO393240 KSI393238:KSK393240 LCE393238:LCG393240 LMA393238:LMC393240 LVW393238:LVY393240 MFS393238:MFU393240 MPO393238:MPQ393240 MZK393238:MZM393240 NJG393238:NJI393240 NTC393238:NTE393240 OCY393238:ODA393240 OMU393238:OMW393240 OWQ393238:OWS393240 PGM393238:PGO393240 PQI393238:PQK393240 QAE393238:QAG393240 QKA393238:QKC393240 QTW393238:QTY393240 RDS393238:RDU393240 RNO393238:RNQ393240 RXK393238:RXM393240 SHG393238:SHI393240 SRC393238:SRE393240 TAY393238:TBA393240 TKU393238:TKW393240 TUQ393238:TUS393240 UEM393238:UEO393240 UOI393238:UOK393240 UYE393238:UYG393240 VIA393238:VIC393240 VRW393238:VRY393240 WBS393238:WBU393240 WLO393238:WLQ393240 WVK393238:WVM393240 IY458774:JA458776 SU458774:SW458776 ACQ458774:ACS458776 AMM458774:AMO458776 AWI458774:AWK458776 BGE458774:BGG458776 BQA458774:BQC458776 BZW458774:BZY458776 CJS458774:CJU458776 CTO458774:CTQ458776 DDK458774:DDM458776 DNG458774:DNI458776 DXC458774:DXE458776 EGY458774:EHA458776 EQU458774:EQW458776 FAQ458774:FAS458776 FKM458774:FKO458776 FUI458774:FUK458776 GEE458774:GEG458776 GOA458774:GOC458776 GXW458774:GXY458776 HHS458774:HHU458776 HRO458774:HRQ458776 IBK458774:IBM458776 ILG458774:ILI458776 IVC458774:IVE458776 JEY458774:JFA458776 JOU458774:JOW458776 JYQ458774:JYS458776 KIM458774:KIO458776 KSI458774:KSK458776 LCE458774:LCG458776 LMA458774:LMC458776 LVW458774:LVY458776 MFS458774:MFU458776 MPO458774:MPQ458776 MZK458774:MZM458776 NJG458774:NJI458776 NTC458774:NTE458776 OCY458774:ODA458776 OMU458774:OMW458776 OWQ458774:OWS458776 PGM458774:PGO458776 PQI458774:PQK458776 QAE458774:QAG458776 QKA458774:QKC458776 QTW458774:QTY458776 RDS458774:RDU458776 RNO458774:RNQ458776 RXK458774:RXM458776 SHG458774:SHI458776 SRC458774:SRE458776 TAY458774:TBA458776 TKU458774:TKW458776 TUQ458774:TUS458776 UEM458774:UEO458776 UOI458774:UOK458776 UYE458774:UYG458776 VIA458774:VIC458776 VRW458774:VRY458776 WBS458774:WBU458776 WLO458774:WLQ458776 WVK458774:WVM458776 IY524310:JA524312 SU524310:SW524312 ACQ524310:ACS524312 AMM524310:AMO524312 AWI524310:AWK524312 BGE524310:BGG524312 BQA524310:BQC524312 BZW524310:BZY524312 CJS524310:CJU524312 CTO524310:CTQ524312 DDK524310:DDM524312 DNG524310:DNI524312 DXC524310:DXE524312 EGY524310:EHA524312 EQU524310:EQW524312 FAQ524310:FAS524312 FKM524310:FKO524312 FUI524310:FUK524312 GEE524310:GEG524312 GOA524310:GOC524312 GXW524310:GXY524312 HHS524310:HHU524312 HRO524310:HRQ524312 IBK524310:IBM524312 ILG524310:ILI524312 IVC524310:IVE524312 JEY524310:JFA524312 JOU524310:JOW524312 JYQ524310:JYS524312 KIM524310:KIO524312 KSI524310:KSK524312 LCE524310:LCG524312 LMA524310:LMC524312 LVW524310:LVY524312 MFS524310:MFU524312 MPO524310:MPQ524312 MZK524310:MZM524312 NJG524310:NJI524312 NTC524310:NTE524312 OCY524310:ODA524312 OMU524310:OMW524312 OWQ524310:OWS524312 PGM524310:PGO524312 PQI524310:PQK524312 QAE524310:QAG524312 QKA524310:QKC524312 QTW524310:QTY524312 RDS524310:RDU524312 RNO524310:RNQ524312 RXK524310:RXM524312 SHG524310:SHI524312 SRC524310:SRE524312 TAY524310:TBA524312 TKU524310:TKW524312 TUQ524310:TUS524312 UEM524310:UEO524312 UOI524310:UOK524312 UYE524310:UYG524312 VIA524310:VIC524312 VRW524310:VRY524312 WBS524310:WBU524312 WLO524310:WLQ524312 WVK524310:WVM524312 IY589846:JA589848 SU589846:SW589848 ACQ589846:ACS589848 AMM589846:AMO589848 AWI589846:AWK589848 BGE589846:BGG589848 BQA589846:BQC589848 BZW589846:BZY589848 CJS589846:CJU589848 CTO589846:CTQ589848 DDK589846:DDM589848 DNG589846:DNI589848 DXC589846:DXE589848 EGY589846:EHA589848 EQU589846:EQW589848 FAQ589846:FAS589848 FKM589846:FKO589848 FUI589846:FUK589848 GEE589846:GEG589848 GOA589846:GOC589848 GXW589846:GXY589848 HHS589846:HHU589848 HRO589846:HRQ589848 IBK589846:IBM589848 ILG589846:ILI589848 IVC589846:IVE589848 JEY589846:JFA589848 JOU589846:JOW589848 JYQ589846:JYS589848 KIM589846:KIO589848 KSI589846:KSK589848 LCE589846:LCG589848 LMA589846:LMC589848 LVW589846:LVY589848 MFS589846:MFU589848 MPO589846:MPQ589848 MZK589846:MZM589848 NJG589846:NJI589848 NTC589846:NTE589848 OCY589846:ODA589848 OMU589846:OMW589848 OWQ589846:OWS589848 PGM589846:PGO589848 PQI589846:PQK589848 QAE589846:QAG589848 QKA589846:QKC589848 QTW589846:QTY589848 RDS589846:RDU589848 RNO589846:RNQ589848 RXK589846:RXM589848 SHG589846:SHI589848 SRC589846:SRE589848 TAY589846:TBA589848 TKU589846:TKW589848 TUQ589846:TUS589848 UEM589846:UEO589848 UOI589846:UOK589848 UYE589846:UYG589848 VIA589846:VIC589848 VRW589846:VRY589848 WBS589846:WBU589848 WLO589846:WLQ589848 WVK589846:WVM589848 IY655382:JA655384 SU655382:SW655384 ACQ655382:ACS655384 AMM655382:AMO655384 AWI655382:AWK655384 BGE655382:BGG655384 BQA655382:BQC655384 BZW655382:BZY655384 CJS655382:CJU655384 CTO655382:CTQ655384 DDK655382:DDM655384 DNG655382:DNI655384 DXC655382:DXE655384 EGY655382:EHA655384 EQU655382:EQW655384 FAQ655382:FAS655384 FKM655382:FKO655384 FUI655382:FUK655384 GEE655382:GEG655384 GOA655382:GOC655384 GXW655382:GXY655384 HHS655382:HHU655384 HRO655382:HRQ655384 IBK655382:IBM655384 ILG655382:ILI655384 IVC655382:IVE655384 JEY655382:JFA655384 JOU655382:JOW655384 JYQ655382:JYS655384 KIM655382:KIO655384 KSI655382:KSK655384 LCE655382:LCG655384 LMA655382:LMC655384 LVW655382:LVY655384 MFS655382:MFU655384 MPO655382:MPQ655384 MZK655382:MZM655384 NJG655382:NJI655384 NTC655382:NTE655384 OCY655382:ODA655384 OMU655382:OMW655384 OWQ655382:OWS655384 PGM655382:PGO655384 PQI655382:PQK655384 QAE655382:QAG655384 QKA655382:QKC655384 QTW655382:QTY655384 RDS655382:RDU655384 RNO655382:RNQ655384 RXK655382:RXM655384 SHG655382:SHI655384 SRC655382:SRE655384 TAY655382:TBA655384 TKU655382:TKW655384 TUQ655382:TUS655384 UEM655382:UEO655384 UOI655382:UOK655384 UYE655382:UYG655384 VIA655382:VIC655384 VRW655382:VRY655384 WBS655382:WBU655384 WLO655382:WLQ655384 WVK655382:WVM655384 IY720918:JA720920 SU720918:SW720920 ACQ720918:ACS720920 AMM720918:AMO720920 AWI720918:AWK720920 BGE720918:BGG720920 BQA720918:BQC720920 BZW720918:BZY720920 CJS720918:CJU720920 CTO720918:CTQ720920 DDK720918:DDM720920 DNG720918:DNI720920 DXC720918:DXE720920 EGY720918:EHA720920 EQU720918:EQW720920 FAQ720918:FAS720920 FKM720918:FKO720920 FUI720918:FUK720920 GEE720918:GEG720920 GOA720918:GOC720920 GXW720918:GXY720920 HHS720918:HHU720920 HRO720918:HRQ720920 IBK720918:IBM720920 ILG720918:ILI720920 IVC720918:IVE720920 JEY720918:JFA720920 JOU720918:JOW720920 JYQ720918:JYS720920 KIM720918:KIO720920 KSI720918:KSK720920 LCE720918:LCG720920 LMA720918:LMC720920 LVW720918:LVY720920 MFS720918:MFU720920 MPO720918:MPQ720920 MZK720918:MZM720920 NJG720918:NJI720920 NTC720918:NTE720920 OCY720918:ODA720920 OMU720918:OMW720920 OWQ720918:OWS720920 PGM720918:PGO720920 PQI720918:PQK720920 QAE720918:QAG720920 QKA720918:QKC720920 QTW720918:QTY720920 RDS720918:RDU720920 RNO720918:RNQ720920 RXK720918:RXM720920 SHG720918:SHI720920 SRC720918:SRE720920 TAY720918:TBA720920 TKU720918:TKW720920 TUQ720918:TUS720920 UEM720918:UEO720920 UOI720918:UOK720920 UYE720918:UYG720920 VIA720918:VIC720920 VRW720918:VRY720920 WBS720918:WBU720920 WLO720918:WLQ720920 WVK720918:WVM720920 IY786454:JA786456 SU786454:SW786456 ACQ786454:ACS786456 AMM786454:AMO786456 AWI786454:AWK786456 BGE786454:BGG786456 BQA786454:BQC786456 BZW786454:BZY786456 CJS786454:CJU786456 CTO786454:CTQ786456 DDK786454:DDM786456 DNG786454:DNI786456 DXC786454:DXE786456 EGY786454:EHA786456 EQU786454:EQW786456 FAQ786454:FAS786456 FKM786454:FKO786456 FUI786454:FUK786456 GEE786454:GEG786456 GOA786454:GOC786456 GXW786454:GXY786456 HHS786454:HHU786456 HRO786454:HRQ786456 IBK786454:IBM786456 ILG786454:ILI786456 IVC786454:IVE786456 JEY786454:JFA786456 JOU786454:JOW786456 JYQ786454:JYS786456 KIM786454:KIO786456 KSI786454:KSK786456 LCE786454:LCG786456 LMA786454:LMC786456 LVW786454:LVY786456 MFS786454:MFU786456 MPO786454:MPQ786456 MZK786454:MZM786456 NJG786454:NJI786456 NTC786454:NTE786456 OCY786454:ODA786456 OMU786454:OMW786456 OWQ786454:OWS786456 PGM786454:PGO786456 PQI786454:PQK786456 QAE786454:QAG786456 QKA786454:QKC786456 QTW786454:QTY786456 RDS786454:RDU786456 RNO786454:RNQ786456 RXK786454:RXM786456 SHG786454:SHI786456 SRC786454:SRE786456 TAY786454:TBA786456 TKU786454:TKW786456 TUQ786454:TUS786456 UEM786454:UEO786456 UOI786454:UOK786456 UYE786454:UYG786456 VIA786454:VIC786456 VRW786454:VRY786456 WBS786454:WBU786456 WLO786454:WLQ786456 WVK786454:WVM786456 IY851990:JA851992 SU851990:SW851992 ACQ851990:ACS851992 AMM851990:AMO851992 AWI851990:AWK851992 BGE851990:BGG851992 BQA851990:BQC851992 BZW851990:BZY851992 CJS851990:CJU851992 CTO851990:CTQ851992 DDK851990:DDM851992 DNG851990:DNI851992 DXC851990:DXE851992 EGY851990:EHA851992 EQU851990:EQW851992 FAQ851990:FAS851992 FKM851990:FKO851992 FUI851990:FUK851992 GEE851990:GEG851992 GOA851990:GOC851992 GXW851990:GXY851992 HHS851990:HHU851992 HRO851990:HRQ851992 IBK851990:IBM851992 ILG851990:ILI851992 IVC851990:IVE851992 JEY851990:JFA851992 JOU851990:JOW851992 JYQ851990:JYS851992 KIM851990:KIO851992 KSI851990:KSK851992 LCE851990:LCG851992 LMA851990:LMC851992 LVW851990:LVY851992 MFS851990:MFU851992 MPO851990:MPQ851992 MZK851990:MZM851992 NJG851990:NJI851992 NTC851990:NTE851992 OCY851990:ODA851992 OMU851990:OMW851992 OWQ851990:OWS851992 PGM851990:PGO851992 PQI851990:PQK851992 QAE851990:QAG851992 QKA851990:QKC851992 QTW851990:QTY851992 RDS851990:RDU851992 RNO851990:RNQ851992 RXK851990:RXM851992 SHG851990:SHI851992 SRC851990:SRE851992 TAY851990:TBA851992 TKU851990:TKW851992 TUQ851990:TUS851992 UEM851990:UEO851992 UOI851990:UOK851992 UYE851990:UYG851992 VIA851990:VIC851992 VRW851990:VRY851992 WBS851990:WBU851992 WLO851990:WLQ851992 WVK851990:WVM851992 IY917526:JA917528 SU917526:SW917528 ACQ917526:ACS917528 AMM917526:AMO917528 AWI917526:AWK917528 BGE917526:BGG917528 BQA917526:BQC917528 BZW917526:BZY917528 CJS917526:CJU917528 CTO917526:CTQ917528 DDK917526:DDM917528 DNG917526:DNI917528 DXC917526:DXE917528 EGY917526:EHA917528 EQU917526:EQW917528 FAQ917526:FAS917528 FKM917526:FKO917528 FUI917526:FUK917528 GEE917526:GEG917528 GOA917526:GOC917528 GXW917526:GXY917528 HHS917526:HHU917528 HRO917526:HRQ917528 IBK917526:IBM917528 ILG917526:ILI917528 IVC917526:IVE917528 JEY917526:JFA917528 JOU917526:JOW917528 JYQ917526:JYS917528 KIM917526:KIO917528 KSI917526:KSK917528 LCE917526:LCG917528 LMA917526:LMC917528 LVW917526:LVY917528 MFS917526:MFU917528 MPO917526:MPQ917528 MZK917526:MZM917528 NJG917526:NJI917528 NTC917526:NTE917528 OCY917526:ODA917528 OMU917526:OMW917528 OWQ917526:OWS917528 PGM917526:PGO917528 PQI917526:PQK917528 QAE917526:QAG917528 QKA917526:QKC917528 QTW917526:QTY917528 RDS917526:RDU917528 RNO917526:RNQ917528 RXK917526:RXM917528 SHG917526:SHI917528 SRC917526:SRE917528 TAY917526:TBA917528 TKU917526:TKW917528 TUQ917526:TUS917528 UEM917526:UEO917528 UOI917526:UOK917528 UYE917526:UYG917528 VIA917526:VIC917528 VRW917526:VRY917528 WBS917526:WBU917528 WLO917526:WLQ917528 WVK917526:WVM917528 IY983062:JA983064 SU983062:SW983064 ACQ983062:ACS983064 AMM983062:AMO983064 AWI983062:AWK983064 BGE983062:BGG983064 BQA983062:BQC983064 BZW983062:BZY983064 CJS983062:CJU983064 CTO983062:CTQ983064 DDK983062:DDM983064 DNG983062:DNI983064 DXC983062:DXE983064 EGY983062:EHA983064 EQU983062:EQW983064 FAQ983062:FAS983064 FKM983062:FKO983064 FUI983062:FUK983064 GEE983062:GEG983064 GOA983062:GOC983064 GXW983062:GXY983064 HHS983062:HHU983064 HRO983062:HRQ983064 IBK983062:IBM983064 ILG983062:ILI983064 IVC983062:IVE983064 JEY983062:JFA983064 JOU983062:JOW983064 JYQ983062:JYS983064 KIM983062:KIO983064 KSI983062:KSK983064 LCE983062:LCG983064 LMA983062:LMC983064 LVW983062:LVY983064 MFS983062:MFU983064 MPO983062:MPQ983064 MZK983062:MZM983064 NJG983062:NJI983064 NTC983062:NTE983064 OCY983062:ODA983064 OMU983062:OMW983064 OWQ983062:OWS983064 PGM983062:PGO983064 PQI983062:PQK983064 QAE983062:QAG983064 QKA983062:QKC983064 QTW983062:QTY983064 RDS983062:RDU983064 RNO983062:RNQ983064 RXK983062:RXM983064 SHG983062:SHI983064 SRC983062:SRE983064 TAY983062:TBA983064 TKU983062:TKW983064 TUQ983062:TUS983064 UEM983062:UEO983064 UOI983062:UOK983064 UYE983062:UYG983064 VIA983062:VIC983064 VRW983062:VRY983064 WBS983062:WBU983064 WLO983062:WLQ983064 WVK983062:WVM983064 IY65476:IZ65478 SU65476:SV65478 ACQ65476:ACR65478 AMM65476:AMN65478 AWI65476:AWJ65478 BGE65476:BGF65478 BQA65476:BQB65478 BZW65476:BZX65478 CJS65476:CJT65478 CTO65476:CTP65478 DDK65476:DDL65478 DNG65476:DNH65478 DXC65476:DXD65478 EGY65476:EGZ65478 EQU65476:EQV65478 FAQ65476:FAR65478 FKM65476:FKN65478 FUI65476:FUJ65478 GEE65476:GEF65478 GOA65476:GOB65478 GXW65476:GXX65478 HHS65476:HHT65478 HRO65476:HRP65478 IBK65476:IBL65478 ILG65476:ILH65478 IVC65476:IVD65478 JEY65476:JEZ65478 JOU65476:JOV65478 JYQ65476:JYR65478 KIM65476:KIN65478 KSI65476:KSJ65478 LCE65476:LCF65478 LMA65476:LMB65478 LVW65476:LVX65478 MFS65476:MFT65478 MPO65476:MPP65478 MZK65476:MZL65478 NJG65476:NJH65478 NTC65476:NTD65478 OCY65476:OCZ65478 OMU65476:OMV65478 OWQ65476:OWR65478 PGM65476:PGN65478 PQI65476:PQJ65478 QAE65476:QAF65478 QKA65476:QKB65478 QTW65476:QTX65478 RDS65476:RDT65478 RNO65476:RNP65478 RXK65476:RXL65478 SHG65476:SHH65478 SRC65476:SRD65478 TAY65476:TAZ65478 TKU65476:TKV65478 TUQ65476:TUR65478 UEM65476:UEN65478 UOI65476:UOJ65478 UYE65476:UYF65478 VIA65476:VIB65478 VRW65476:VRX65478 WBS65476:WBT65478 WLO65476:WLP65478 WVK65476:WVL65478 IY131012:IZ131014 SU131012:SV131014 ACQ131012:ACR131014 AMM131012:AMN131014 AWI131012:AWJ131014 BGE131012:BGF131014 BQA131012:BQB131014 BZW131012:BZX131014 CJS131012:CJT131014 CTO131012:CTP131014 DDK131012:DDL131014 DNG131012:DNH131014 DXC131012:DXD131014 EGY131012:EGZ131014 EQU131012:EQV131014 FAQ131012:FAR131014 FKM131012:FKN131014 FUI131012:FUJ131014 GEE131012:GEF131014 GOA131012:GOB131014 GXW131012:GXX131014 HHS131012:HHT131014 HRO131012:HRP131014 IBK131012:IBL131014 ILG131012:ILH131014 IVC131012:IVD131014 JEY131012:JEZ131014 JOU131012:JOV131014 JYQ131012:JYR131014 KIM131012:KIN131014 KSI131012:KSJ131014 LCE131012:LCF131014 LMA131012:LMB131014 LVW131012:LVX131014 MFS131012:MFT131014 MPO131012:MPP131014 MZK131012:MZL131014 NJG131012:NJH131014 NTC131012:NTD131014 OCY131012:OCZ131014 OMU131012:OMV131014 OWQ131012:OWR131014 PGM131012:PGN131014 PQI131012:PQJ131014 QAE131012:QAF131014 QKA131012:QKB131014 QTW131012:QTX131014 RDS131012:RDT131014 RNO131012:RNP131014 RXK131012:RXL131014 SHG131012:SHH131014 SRC131012:SRD131014 TAY131012:TAZ131014 TKU131012:TKV131014 TUQ131012:TUR131014 UEM131012:UEN131014 UOI131012:UOJ131014 UYE131012:UYF131014 VIA131012:VIB131014 VRW131012:VRX131014 WBS131012:WBT131014 WLO131012:WLP131014 WVK131012:WVL131014 IY196548:IZ196550 SU196548:SV196550 ACQ196548:ACR196550 AMM196548:AMN196550 AWI196548:AWJ196550 BGE196548:BGF196550 BQA196548:BQB196550 BZW196548:BZX196550 CJS196548:CJT196550 CTO196548:CTP196550 DDK196548:DDL196550 DNG196548:DNH196550 DXC196548:DXD196550 EGY196548:EGZ196550 EQU196548:EQV196550 FAQ196548:FAR196550 FKM196548:FKN196550 FUI196548:FUJ196550 GEE196548:GEF196550 GOA196548:GOB196550 GXW196548:GXX196550 HHS196548:HHT196550 HRO196548:HRP196550 IBK196548:IBL196550 ILG196548:ILH196550 IVC196548:IVD196550 JEY196548:JEZ196550 JOU196548:JOV196550 JYQ196548:JYR196550 KIM196548:KIN196550 KSI196548:KSJ196550 LCE196548:LCF196550 LMA196548:LMB196550 LVW196548:LVX196550 MFS196548:MFT196550 MPO196548:MPP196550 MZK196548:MZL196550 NJG196548:NJH196550 NTC196548:NTD196550 OCY196548:OCZ196550 OMU196548:OMV196550 OWQ196548:OWR196550 PGM196548:PGN196550 PQI196548:PQJ196550 QAE196548:QAF196550 QKA196548:QKB196550 QTW196548:QTX196550 RDS196548:RDT196550 RNO196548:RNP196550 RXK196548:RXL196550 SHG196548:SHH196550 SRC196548:SRD196550 TAY196548:TAZ196550 TKU196548:TKV196550 TUQ196548:TUR196550 UEM196548:UEN196550 UOI196548:UOJ196550 UYE196548:UYF196550 VIA196548:VIB196550 VRW196548:VRX196550 WBS196548:WBT196550 WLO196548:WLP196550 WVK196548:WVL196550 IY262084:IZ262086 SU262084:SV262086 ACQ262084:ACR262086 AMM262084:AMN262086 AWI262084:AWJ262086 BGE262084:BGF262086 BQA262084:BQB262086 BZW262084:BZX262086 CJS262084:CJT262086 CTO262084:CTP262086 DDK262084:DDL262086 DNG262084:DNH262086 DXC262084:DXD262086 EGY262084:EGZ262086 EQU262084:EQV262086 FAQ262084:FAR262086 FKM262084:FKN262086 FUI262084:FUJ262086 GEE262084:GEF262086 GOA262084:GOB262086 GXW262084:GXX262086 HHS262084:HHT262086 HRO262084:HRP262086 IBK262084:IBL262086 ILG262084:ILH262086 IVC262084:IVD262086 JEY262084:JEZ262086 JOU262084:JOV262086 JYQ262084:JYR262086 KIM262084:KIN262086 KSI262084:KSJ262086 LCE262084:LCF262086 LMA262084:LMB262086 LVW262084:LVX262086 MFS262084:MFT262086 MPO262084:MPP262086 MZK262084:MZL262086 NJG262084:NJH262086 NTC262084:NTD262086 OCY262084:OCZ262086 OMU262084:OMV262086 OWQ262084:OWR262086 PGM262084:PGN262086 PQI262084:PQJ262086 QAE262084:QAF262086 QKA262084:QKB262086 QTW262084:QTX262086 RDS262084:RDT262086 RNO262084:RNP262086 RXK262084:RXL262086 SHG262084:SHH262086 SRC262084:SRD262086 TAY262084:TAZ262086 TKU262084:TKV262086 TUQ262084:TUR262086 UEM262084:UEN262086 UOI262084:UOJ262086 UYE262084:UYF262086 VIA262084:VIB262086 VRW262084:VRX262086 WBS262084:WBT262086 WLO262084:WLP262086 WVK262084:WVL262086 IY327620:IZ327622 SU327620:SV327622 ACQ327620:ACR327622 AMM327620:AMN327622 AWI327620:AWJ327622 BGE327620:BGF327622 BQA327620:BQB327622 BZW327620:BZX327622 CJS327620:CJT327622 CTO327620:CTP327622 DDK327620:DDL327622 DNG327620:DNH327622 DXC327620:DXD327622 EGY327620:EGZ327622 EQU327620:EQV327622 FAQ327620:FAR327622 FKM327620:FKN327622 FUI327620:FUJ327622 GEE327620:GEF327622 GOA327620:GOB327622 GXW327620:GXX327622 HHS327620:HHT327622 HRO327620:HRP327622 IBK327620:IBL327622 ILG327620:ILH327622 IVC327620:IVD327622 JEY327620:JEZ327622 JOU327620:JOV327622 JYQ327620:JYR327622 KIM327620:KIN327622 KSI327620:KSJ327622 LCE327620:LCF327622 LMA327620:LMB327622 LVW327620:LVX327622 MFS327620:MFT327622 MPO327620:MPP327622 MZK327620:MZL327622 NJG327620:NJH327622 NTC327620:NTD327622 OCY327620:OCZ327622 OMU327620:OMV327622 OWQ327620:OWR327622 PGM327620:PGN327622 PQI327620:PQJ327622 QAE327620:QAF327622 QKA327620:QKB327622 QTW327620:QTX327622 RDS327620:RDT327622 RNO327620:RNP327622 RXK327620:RXL327622 SHG327620:SHH327622 SRC327620:SRD327622 TAY327620:TAZ327622 TKU327620:TKV327622 TUQ327620:TUR327622 UEM327620:UEN327622 UOI327620:UOJ327622 UYE327620:UYF327622 VIA327620:VIB327622 VRW327620:VRX327622 WBS327620:WBT327622 WLO327620:WLP327622 WVK327620:WVL327622 IY393156:IZ393158 SU393156:SV393158 ACQ393156:ACR393158 AMM393156:AMN393158 AWI393156:AWJ393158 BGE393156:BGF393158 BQA393156:BQB393158 BZW393156:BZX393158 CJS393156:CJT393158 CTO393156:CTP393158 DDK393156:DDL393158 DNG393156:DNH393158 DXC393156:DXD393158 EGY393156:EGZ393158 EQU393156:EQV393158 FAQ393156:FAR393158 FKM393156:FKN393158 FUI393156:FUJ393158 GEE393156:GEF393158 GOA393156:GOB393158 GXW393156:GXX393158 HHS393156:HHT393158 HRO393156:HRP393158 IBK393156:IBL393158 ILG393156:ILH393158 IVC393156:IVD393158 JEY393156:JEZ393158 JOU393156:JOV393158 JYQ393156:JYR393158 KIM393156:KIN393158 KSI393156:KSJ393158 LCE393156:LCF393158 LMA393156:LMB393158 LVW393156:LVX393158 MFS393156:MFT393158 MPO393156:MPP393158 MZK393156:MZL393158 NJG393156:NJH393158 NTC393156:NTD393158 OCY393156:OCZ393158 OMU393156:OMV393158 OWQ393156:OWR393158 PGM393156:PGN393158 PQI393156:PQJ393158 QAE393156:QAF393158 QKA393156:QKB393158 QTW393156:QTX393158 RDS393156:RDT393158 RNO393156:RNP393158 RXK393156:RXL393158 SHG393156:SHH393158 SRC393156:SRD393158 TAY393156:TAZ393158 TKU393156:TKV393158 TUQ393156:TUR393158 UEM393156:UEN393158 UOI393156:UOJ393158 UYE393156:UYF393158 VIA393156:VIB393158 VRW393156:VRX393158 WBS393156:WBT393158 WLO393156:WLP393158 WVK393156:WVL393158 IY458692:IZ458694 SU458692:SV458694 ACQ458692:ACR458694 AMM458692:AMN458694 AWI458692:AWJ458694 BGE458692:BGF458694 BQA458692:BQB458694 BZW458692:BZX458694 CJS458692:CJT458694 CTO458692:CTP458694 DDK458692:DDL458694 DNG458692:DNH458694 DXC458692:DXD458694 EGY458692:EGZ458694 EQU458692:EQV458694 FAQ458692:FAR458694 FKM458692:FKN458694 FUI458692:FUJ458694 GEE458692:GEF458694 GOA458692:GOB458694 GXW458692:GXX458694 HHS458692:HHT458694 HRO458692:HRP458694 IBK458692:IBL458694 ILG458692:ILH458694 IVC458692:IVD458694 JEY458692:JEZ458694 JOU458692:JOV458694 JYQ458692:JYR458694 KIM458692:KIN458694 KSI458692:KSJ458694 LCE458692:LCF458694 LMA458692:LMB458694 LVW458692:LVX458694 MFS458692:MFT458694 MPO458692:MPP458694 MZK458692:MZL458694 NJG458692:NJH458694 NTC458692:NTD458694 OCY458692:OCZ458694 OMU458692:OMV458694 OWQ458692:OWR458694 PGM458692:PGN458694 PQI458692:PQJ458694 QAE458692:QAF458694 QKA458692:QKB458694 QTW458692:QTX458694 RDS458692:RDT458694 RNO458692:RNP458694 RXK458692:RXL458694 SHG458692:SHH458694 SRC458692:SRD458694 TAY458692:TAZ458694 TKU458692:TKV458694 TUQ458692:TUR458694 UEM458692:UEN458694 UOI458692:UOJ458694 UYE458692:UYF458694 VIA458692:VIB458694 VRW458692:VRX458694 WBS458692:WBT458694 WLO458692:WLP458694 WVK458692:WVL458694 IY524228:IZ524230 SU524228:SV524230 ACQ524228:ACR524230 AMM524228:AMN524230 AWI524228:AWJ524230 BGE524228:BGF524230 BQA524228:BQB524230 BZW524228:BZX524230 CJS524228:CJT524230 CTO524228:CTP524230 DDK524228:DDL524230 DNG524228:DNH524230 DXC524228:DXD524230 EGY524228:EGZ524230 EQU524228:EQV524230 FAQ524228:FAR524230 FKM524228:FKN524230 FUI524228:FUJ524230 GEE524228:GEF524230 GOA524228:GOB524230 GXW524228:GXX524230 HHS524228:HHT524230 HRO524228:HRP524230 IBK524228:IBL524230 ILG524228:ILH524230 IVC524228:IVD524230 JEY524228:JEZ524230 JOU524228:JOV524230 JYQ524228:JYR524230 KIM524228:KIN524230 KSI524228:KSJ524230 LCE524228:LCF524230 LMA524228:LMB524230 LVW524228:LVX524230 MFS524228:MFT524230 MPO524228:MPP524230 MZK524228:MZL524230 NJG524228:NJH524230 NTC524228:NTD524230 OCY524228:OCZ524230 OMU524228:OMV524230 OWQ524228:OWR524230 PGM524228:PGN524230 PQI524228:PQJ524230 QAE524228:QAF524230 QKA524228:QKB524230 QTW524228:QTX524230 RDS524228:RDT524230 RNO524228:RNP524230 RXK524228:RXL524230 SHG524228:SHH524230 SRC524228:SRD524230 TAY524228:TAZ524230 TKU524228:TKV524230 TUQ524228:TUR524230 UEM524228:UEN524230 UOI524228:UOJ524230 UYE524228:UYF524230 VIA524228:VIB524230 VRW524228:VRX524230 WBS524228:WBT524230 WLO524228:WLP524230 WVK524228:WVL524230 IY589764:IZ589766 SU589764:SV589766 ACQ589764:ACR589766 AMM589764:AMN589766 AWI589764:AWJ589766 BGE589764:BGF589766 BQA589764:BQB589766 BZW589764:BZX589766 CJS589764:CJT589766 CTO589764:CTP589766 DDK589764:DDL589766 DNG589764:DNH589766 DXC589764:DXD589766 EGY589764:EGZ589766 EQU589764:EQV589766 FAQ589764:FAR589766 FKM589764:FKN589766 FUI589764:FUJ589766 GEE589764:GEF589766 GOA589764:GOB589766 GXW589764:GXX589766 HHS589764:HHT589766 HRO589764:HRP589766 IBK589764:IBL589766 ILG589764:ILH589766 IVC589764:IVD589766 JEY589764:JEZ589766 JOU589764:JOV589766 JYQ589764:JYR589766 KIM589764:KIN589766 KSI589764:KSJ589766 LCE589764:LCF589766 LMA589764:LMB589766 LVW589764:LVX589766 MFS589764:MFT589766 MPO589764:MPP589766 MZK589764:MZL589766 NJG589764:NJH589766 NTC589764:NTD589766 OCY589764:OCZ589766 OMU589764:OMV589766 OWQ589764:OWR589766 PGM589764:PGN589766 PQI589764:PQJ589766 QAE589764:QAF589766 QKA589764:QKB589766 QTW589764:QTX589766 RDS589764:RDT589766 RNO589764:RNP589766 RXK589764:RXL589766 SHG589764:SHH589766 SRC589764:SRD589766 TAY589764:TAZ589766 TKU589764:TKV589766 TUQ589764:TUR589766 UEM589764:UEN589766 UOI589764:UOJ589766 UYE589764:UYF589766 VIA589764:VIB589766 VRW589764:VRX589766 WBS589764:WBT589766 WLO589764:WLP589766 WVK589764:WVL589766 IY655300:IZ655302 SU655300:SV655302 ACQ655300:ACR655302 AMM655300:AMN655302 AWI655300:AWJ655302 BGE655300:BGF655302 BQA655300:BQB655302 BZW655300:BZX655302 CJS655300:CJT655302 CTO655300:CTP655302 DDK655300:DDL655302 DNG655300:DNH655302 DXC655300:DXD655302 EGY655300:EGZ655302 EQU655300:EQV655302 FAQ655300:FAR655302 FKM655300:FKN655302 FUI655300:FUJ655302 GEE655300:GEF655302 GOA655300:GOB655302 GXW655300:GXX655302 HHS655300:HHT655302 HRO655300:HRP655302 IBK655300:IBL655302 ILG655300:ILH655302 IVC655300:IVD655302 JEY655300:JEZ655302 JOU655300:JOV655302 JYQ655300:JYR655302 KIM655300:KIN655302 KSI655300:KSJ655302 LCE655300:LCF655302 LMA655300:LMB655302 LVW655300:LVX655302 MFS655300:MFT655302 MPO655300:MPP655302 MZK655300:MZL655302 NJG655300:NJH655302 NTC655300:NTD655302 OCY655300:OCZ655302 OMU655300:OMV655302 OWQ655300:OWR655302 PGM655300:PGN655302 PQI655300:PQJ655302 QAE655300:QAF655302 QKA655300:QKB655302 QTW655300:QTX655302 RDS655300:RDT655302 RNO655300:RNP655302 RXK655300:RXL655302 SHG655300:SHH655302 SRC655300:SRD655302 TAY655300:TAZ655302 TKU655300:TKV655302 TUQ655300:TUR655302 UEM655300:UEN655302 UOI655300:UOJ655302 UYE655300:UYF655302 VIA655300:VIB655302 VRW655300:VRX655302 WBS655300:WBT655302 WLO655300:WLP655302 WVK655300:WVL655302 IY720836:IZ720838 SU720836:SV720838 ACQ720836:ACR720838 AMM720836:AMN720838 AWI720836:AWJ720838 BGE720836:BGF720838 BQA720836:BQB720838 BZW720836:BZX720838 CJS720836:CJT720838 CTO720836:CTP720838 DDK720836:DDL720838 DNG720836:DNH720838 DXC720836:DXD720838 EGY720836:EGZ720838 EQU720836:EQV720838 FAQ720836:FAR720838 FKM720836:FKN720838 FUI720836:FUJ720838 GEE720836:GEF720838 GOA720836:GOB720838 GXW720836:GXX720838 HHS720836:HHT720838 HRO720836:HRP720838 IBK720836:IBL720838 ILG720836:ILH720838 IVC720836:IVD720838 JEY720836:JEZ720838 JOU720836:JOV720838 JYQ720836:JYR720838 KIM720836:KIN720838 KSI720836:KSJ720838 LCE720836:LCF720838 LMA720836:LMB720838 LVW720836:LVX720838 MFS720836:MFT720838 MPO720836:MPP720838 MZK720836:MZL720838 NJG720836:NJH720838 NTC720836:NTD720838 OCY720836:OCZ720838 OMU720836:OMV720838 OWQ720836:OWR720838 PGM720836:PGN720838 PQI720836:PQJ720838 QAE720836:QAF720838 QKA720836:QKB720838 QTW720836:QTX720838 RDS720836:RDT720838 RNO720836:RNP720838 RXK720836:RXL720838 SHG720836:SHH720838 SRC720836:SRD720838 TAY720836:TAZ720838 TKU720836:TKV720838 TUQ720836:TUR720838 UEM720836:UEN720838 UOI720836:UOJ720838 UYE720836:UYF720838 VIA720836:VIB720838 VRW720836:VRX720838 WBS720836:WBT720838 WLO720836:WLP720838 WVK720836:WVL720838 IY786372:IZ786374 SU786372:SV786374 ACQ786372:ACR786374 AMM786372:AMN786374 AWI786372:AWJ786374 BGE786372:BGF786374 BQA786372:BQB786374 BZW786372:BZX786374 CJS786372:CJT786374 CTO786372:CTP786374 DDK786372:DDL786374 DNG786372:DNH786374 DXC786372:DXD786374 EGY786372:EGZ786374 EQU786372:EQV786374 FAQ786372:FAR786374 FKM786372:FKN786374 FUI786372:FUJ786374 GEE786372:GEF786374 GOA786372:GOB786374 GXW786372:GXX786374 HHS786372:HHT786374 HRO786372:HRP786374 IBK786372:IBL786374 ILG786372:ILH786374 IVC786372:IVD786374 JEY786372:JEZ786374 JOU786372:JOV786374 JYQ786372:JYR786374 KIM786372:KIN786374 KSI786372:KSJ786374 LCE786372:LCF786374 LMA786372:LMB786374 LVW786372:LVX786374 MFS786372:MFT786374 MPO786372:MPP786374 MZK786372:MZL786374 NJG786372:NJH786374 NTC786372:NTD786374 OCY786372:OCZ786374 OMU786372:OMV786374 OWQ786372:OWR786374 PGM786372:PGN786374 PQI786372:PQJ786374 QAE786372:QAF786374 QKA786372:QKB786374 QTW786372:QTX786374 RDS786372:RDT786374 RNO786372:RNP786374 RXK786372:RXL786374 SHG786372:SHH786374 SRC786372:SRD786374 TAY786372:TAZ786374 TKU786372:TKV786374 TUQ786372:TUR786374 UEM786372:UEN786374 UOI786372:UOJ786374 UYE786372:UYF786374 VIA786372:VIB786374 VRW786372:VRX786374 WBS786372:WBT786374 WLO786372:WLP786374 WVK786372:WVL786374 IY851908:IZ851910 SU851908:SV851910 ACQ851908:ACR851910 AMM851908:AMN851910 AWI851908:AWJ851910 BGE851908:BGF851910 BQA851908:BQB851910 BZW851908:BZX851910 CJS851908:CJT851910 CTO851908:CTP851910 DDK851908:DDL851910 DNG851908:DNH851910 DXC851908:DXD851910 EGY851908:EGZ851910 EQU851908:EQV851910 FAQ851908:FAR851910 FKM851908:FKN851910 FUI851908:FUJ851910 GEE851908:GEF851910 GOA851908:GOB851910 GXW851908:GXX851910 HHS851908:HHT851910 HRO851908:HRP851910 IBK851908:IBL851910 ILG851908:ILH851910 IVC851908:IVD851910 JEY851908:JEZ851910 JOU851908:JOV851910 JYQ851908:JYR851910 KIM851908:KIN851910 KSI851908:KSJ851910 LCE851908:LCF851910 LMA851908:LMB851910 LVW851908:LVX851910 MFS851908:MFT851910 MPO851908:MPP851910 MZK851908:MZL851910 NJG851908:NJH851910 NTC851908:NTD851910 OCY851908:OCZ851910 OMU851908:OMV851910 OWQ851908:OWR851910 PGM851908:PGN851910 PQI851908:PQJ851910 QAE851908:QAF851910 QKA851908:QKB851910 QTW851908:QTX851910 RDS851908:RDT851910 RNO851908:RNP851910 RXK851908:RXL851910 SHG851908:SHH851910 SRC851908:SRD851910 TAY851908:TAZ851910 TKU851908:TKV851910 TUQ851908:TUR851910 UEM851908:UEN851910 UOI851908:UOJ851910 UYE851908:UYF851910 VIA851908:VIB851910 VRW851908:VRX851910 WBS851908:WBT851910 WLO851908:WLP851910 WVK851908:WVL851910 IY917444:IZ917446 SU917444:SV917446 ACQ917444:ACR917446 AMM917444:AMN917446 AWI917444:AWJ917446 BGE917444:BGF917446 BQA917444:BQB917446 BZW917444:BZX917446 CJS917444:CJT917446 CTO917444:CTP917446 DDK917444:DDL917446 DNG917444:DNH917446 DXC917444:DXD917446 EGY917444:EGZ917446 EQU917444:EQV917446 FAQ917444:FAR917446 FKM917444:FKN917446 FUI917444:FUJ917446 GEE917444:GEF917446 GOA917444:GOB917446 GXW917444:GXX917446 HHS917444:HHT917446 HRO917444:HRP917446 IBK917444:IBL917446 ILG917444:ILH917446 IVC917444:IVD917446 JEY917444:JEZ917446 JOU917444:JOV917446 JYQ917444:JYR917446 KIM917444:KIN917446 KSI917444:KSJ917446 LCE917444:LCF917446 LMA917444:LMB917446 LVW917444:LVX917446 MFS917444:MFT917446 MPO917444:MPP917446 MZK917444:MZL917446 NJG917444:NJH917446 NTC917444:NTD917446 OCY917444:OCZ917446 OMU917444:OMV917446 OWQ917444:OWR917446 PGM917444:PGN917446 PQI917444:PQJ917446 QAE917444:QAF917446 QKA917444:QKB917446 QTW917444:QTX917446 RDS917444:RDT917446 RNO917444:RNP917446 RXK917444:RXL917446 SHG917444:SHH917446 SRC917444:SRD917446 TAY917444:TAZ917446 TKU917444:TKV917446 TUQ917444:TUR917446 UEM917444:UEN917446 UOI917444:UOJ917446 UYE917444:UYF917446 VIA917444:VIB917446 VRW917444:VRX917446 WBS917444:WBT917446 WLO917444:WLP917446 WVK917444:WVL917446 IY982980:IZ982982 SU982980:SV982982 ACQ982980:ACR982982 AMM982980:AMN982982 AWI982980:AWJ982982 BGE982980:BGF982982 BQA982980:BQB982982 BZW982980:BZX982982 CJS982980:CJT982982 CTO982980:CTP982982 DDK982980:DDL982982 DNG982980:DNH982982 DXC982980:DXD982982 EGY982980:EGZ982982 EQU982980:EQV982982 FAQ982980:FAR982982 FKM982980:FKN982982 FUI982980:FUJ982982 GEE982980:GEF982982 GOA982980:GOB982982 GXW982980:GXX982982 HHS982980:HHT982982 HRO982980:HRP982982 IBK982980:IBL982982 ILG982980:ILH982982 IVC982980:IVD982982 JEY982980:JEZ982982 JOU982980:JOV982982 JYQ982980:JYR982982 KIM982980:KIN982982 KSI982980:KSJ982982 LCE982980:LCF982982 LMA982980:LMB982982 LVW982980:LVX982982 MFS982980:MFT982982 MPO982980:MPP982982 MZK982980:MZL982982 NJG982980:NJH982982 NTC982980:NTD982982 OCY982980:OCZ982982 OMU982980:OMV982982 OWQ982980:OWR982982 PGM982980:PGN982982 PQI982980:PQJ982982 QAE982980:QAF982982 QKA982980:QKB982982 QTW982980:QTX982982 RDS982980:RDT982982 RNO982980:RNP982982 RXK982980:RXL982982 SHG982980:SHH982982 SRC982980:SRD982982 TAY982980:TAZ982982 TKU982980:TKV982982 TUQ982980:TUR982982 UEM982980:UEN982982 UOI982980:UOJ982982 UYE982980:UYF982982 VIA982980:VIB982982 VRW982980:VRX982982 WBS982980:WBT982982 WLO982980:WLP982982 WVK982980:WVL982982 JA65564:JA65565 SW65564:SW65565 ACS65564:ACS65565 AMO65564:AMO65565 AWK65564:AWK65565 BGG65564:BGG65565 BQC65564:BQC65565 BZY65564:BZY65565 CJU65564:CJU65565 CTQ65564:CTQ65565 DDM65564:DDM65565 DNI65564:DNI65565 DXE65564:DXE65565 EHA65564:EHA65565 EQW65564:EQW65565 FAS65564:FAS65565 FKO65564:FKO65565 FUK65564:FUK65565 GEG65564:GEG65565 GOC65564:GOC65565 GXY65564:GXY65565 HHU65564:HHU65565 HRQ65564:HRQ65565 IBM65564:IBM65565 ILI65564:ILI65565 IVE65564:IVE65565 JFA65564:JFA65565 JOW65564:JOW65565 JYS65564:JYS65565 KIO65564:KIO65565 KSK65564:KSK65565 LCG65564:LCG65565 LMC65564:LMC65565 LVY65564:LVY65565 MFU65564:MFU65565 MPQ65564:MPQ65565 MZM65564:MZM65565 NJI65564:NJI65565 NTE65564:NTE65565 ODA65564:ODA65565 OMW65564:OMW65565 OWS65564:OWS65565 PGO65564:PGO65565 PQK65564:PQK65565 QAG65564:QAG65565 QKC65564:QKC65565 QTY65564:QTY65565 RDU65564:RDU65565 RNQ65564:RNQ65565 RXM65564:RXM65565 SHI65564:SHI65565 SRE65564:SRE65565 TBA65564:TBA65565 TKW65564:TKW65565 TUS65564:TUS65565 UEO65564:UEO65565 UOK65564:UOK65565 UYG65564:UYG65565 VIC65564:VIC65565 VRY65564:VRY65565 WBU65564:WBU65565 WLQ65564:WLQ65565 WVM65564:WVM65565 JA131100:JA131101 SW131100:SW131101 ACS131100:ACS131101 AMO131100:AMO131101 AWK131100:AWK131101 BGG131100:BGG131101 BQC131100:BQC131101 BZY131100:BZY131101 CJU131100:CJU131101 CTQ131100:CTQ131101 DDM131100:DDM131101 DNI131100:DNI131101 DXE131100:DXE131101 EHA131100:EHA131101 EQW131100:EQW131101 FAS131100:FAS131101 FKO131100:FKO131101 FUK131100:FUK131101 GEG131100:GEG131101 GOC131100:GOC131101 GXY131100:GXY131101 HHU131100:HHU131101 HRQ131100:HRQ131101 IBM131100:IBM131101 ILI131100:ILI131101 IVE131100:IVE131101 JFA131100:JFA131101 JOW131100:JOW131101 JYS131100:JYS131101 KIO131100:KIO131101 KSK131100:KSK131101 LCG131100:LCG131101 LMC131100:LMC131101 LVY131100:LVY131101 MFU131100:MFU131101 MPQ131100:MPQ131101 MZM131100:MZM131101 NJI131100:NJI131101 NTE131100:NTE131101 ODA131100:ODA131101 OMW131100:OMW131101 OWS131100:OWS131101 PGO131100:PGO131101 PQK131100:PQK131101 QAG131100:QAG131101 QKC131100:QKC131101 QTY131100:QTY131101 RDU131100:RDU131101 RNQ131100:RNQ131101 RXM131100:RXM131101 SHI131100:SHI131101 SRE131100:SRE131101 TBA131100:TBA131101 TKW131100:TKW131101 TUS131100:TUS131101 UEO131100:UEO131101 UOK131100:UOK131101 UYG131100:UYG131101 VIC131100:VIC131101 VRY131100:VRY131101 WBU131100:WBU131101 WLQ131100:WLQ131101 WVM131100:WVM131101 JA196636:JA196637 SW196636:SW196637 ACS196636:ACS196637 AMO196636:AMO196637 AWK196636:AWK196637 BGG196636:BGG196637 BQC196636:BQC196637 BZY196636:BZY196637 CJU196636:CJU196637 CTQ196636:CTQ196637 DDM196636:DDM196637 DNI196636:DNI196637 DXE196636:DXE196637 EHA196636:EHA196637 EQW196636:EQW196637 FAS196636:FAS196637 FKO196636:FKO196637 FUK196636:FUK196637 GEG196636:GEG196637 GOC196636:GOC196637 GXY196636:GXY196637 HHU196636:HHU196637 HRQ196636:HRQ196637 IBM196636:IBM196637 ILI196636:ILI196637 IVE196636:IVE196637 JFA196636:JFA196637 JOW196636:JOW196637 JYS196636:JYS196637 KIO196636:KIO196637 KSK196636:KSK196637 LCG196636:LCG196637 LMC196636:LMC196637 LVY196636:LVY196637 MFU196636:MFU196637 MPQ196636:MPQ196637 MZM196636:MZM196637 NJI196636:NJI196637 NTE196636:NTE196637 ODA196636:ODA196637 OMW196636:OMW196637 OWS196636:OWS196637 PGO196636:PGO196637 PQK196636:PQK196637 QAG196636:QAG196637 QKC196636:QKC196637 QTY196636:QTY196637 RDU196636:RDU196637 RNQ196636:RNQ196637 RXM196636:RXM196637 SHI196636:SHI196637 SRE196636:SRE196637 TBA196636:TBA196637 TKW196636:TKW196637 TUS196636:TUS196637 UEO196636:UEO196637 UOK196636:UOK196637 UYG196636:UYG196637 VIC196636:VIC196637 VRY196636:VRY196637 WBU196636:WBU196637 WLQ196636:WLQ196637 WVM196636:WVM196637 JA262172:JA262173 SW262172:SW262173 ACS262172:ACS262173 AMO262172:AMO262173 AWK262172:AWK262173 BGG262172:BGG262173 BQC262172:BQC262173 BZY262172:BZY262173 CJU262172:CJU262173 CTQ262172:CTQ262173 DDM262172:DDM262173 DNI262172:DNI262173 DXE262172:DXE262173 EHA262172:EHA262173 EQW262172:EQW262173 FAS262172:FAS262173 FKO262172:FKO262173 FUK262172:FUK262173 GEG262172:GEG262173 GOC262172:GOC262173 GXY262172:GXY262173 HHU262172:HHU262173 HRQ262172:HRQ262173 IBM262172:IBM262173 ILI262172:ILI262173 IVE262172:IVE262173 JFA262172:JFA262173 JOW262172:JOW262173 JYS262172:JYS262173 KIO262172:KIO262173 KSK262172:KSK262173 LCG262172:LCG262173 LMC262172:LMC262173 LVY262172:LVY262173 MFU262172:MFU262173 MPQ262172:MPQ262173 MZM262172:MZM262173 NJI262172:NJI262173 NTE262172:NTE262173 ODA262172:ODA262173 OMW262172:OMW262173 OWS262172:OWS262173 PGO262172:PGO262173 PQK262172:PQK262173 QAG262172:QAG262173 QKC262172:QKC262173 QTY262172:QTY262173 RDU262172:RDU262173 RNQ262172:RNQ262173 RXM262172:RXM262173 SHI262172:SHI262173 SRE262172:SRE262173 TBA262172:TBA262173 TKW262172:TKW262173 TUS262172:TUS262173 UEO262172:UEO262173 UOK262172:UOK262173 UYG262172:UYG262173 VIC262172:VIC262173 VRY262172:VRY262173 WBU262172:WBU262173 WLQ262172:WLQ262173 WVM262172:WVM262173 JA327708:JA327709 SW327708:SW327709 ACS327708:ACS327709 AMO327708:AMO327709 AWK327708:AWK327709 BGG327708:BGG327709 BQC327708:BQC327709 BZY327708:BZY327709 CJU327708:CJU327709 CTQ327708:CTQ327709 DDM327708:DDM327709 DNI327708:DNI327709 DXE327708:DXE327709 EHA327708:EHA327709 EQW327708:EQW327709 FAS327708:FAS327709 FKO327708:FKO327709 FUK327708:FUK327709 GEG327708:GEG327709 GOC327708:GOC327709 GXY327708:GXY327709 HHU327708:HHU327709 HRQ327708:HRQ327709 IBM327708:IBM327709 ILI327708:ILI327709 IVE327708:IVE327709 JFA327708:JFA327709 JOW327708:JOW327709 JYS327708:JYS327709 KIO327708:KIO327709 KSK327708:KSK327709 LCG327708:LCG327709 LMC327708:LMC327709 LVY327708:LVY327709 MFU327708:MFU327709 MPQ327708:MPQ327709 MZM327708:MZM327709 NJI327708:NJI327709 NTE327708:NTE327709 ODA327708:ODA327709 OMW327708:OMW327709 OWS327708:OWS327709 PGO327708:PGO327709 PQK327708:PQK327709 QAG327708:QAG327709 QKC327708:QKC327709 QTY327708:QTY327709 RDU327708:RDU327709 RNQ327708:RNQ327709 RXM327708:RXM327709 SHI327708:SHI327709 SRE327708:SRE327709 TBA327708:TBA327709 TKW327708:TKW327709 TUS327708:TUS327709 UEO327708:UEO327709 UOK327708:UOK327709 UYG327708:UYG327709 VIC327708:VIC327709 VRY327708:VRY327709 WBU327708:WBU327709 WLQ327708:WLQ327709 WVM327708:WVM327709 JA393244:JA393245 SW393244:SW393245 ACS393244:ACS393245 AMO393244:AMO393245 AWK393244:AWK393245 BGG393244:BGG393245 BQC393244:BQC393245 BZY393244:BZY393245 CJU393244:CJU393245 CTQ393244:CTQ393245 DDM393244:DDM393245 DNI393244:DNI393245 DXE393244:DXE393245 EHA393244:EHA393245 EQW393244:EQW393245 FAS393244:FAS393245 FKO393244:FKO393245 FUK393244:FUK393245 GEG393244:GEG393245 GOC393244:GOC393245 GXY393244:GXY393245 HHU393244:HHU393245 HRQ393244:HRQ393245 IBM393244:IBM393245 ILI393244:ILI393245 IVE393244:IVE393245 JFA393244:JFA393245 JOW393244:JOW393245 JYS393244:JYS393245 KIO393244:KIO393245 KSK393244:KSK393245 LCG393244:LCG393245 LMC393244:LMC393245 LVY393244:LVY393245 MFU393244:MFU393245 MPQ393244:MPQ393245 MZM393244:MZM393245 NJI393244:NJI393245 NTE393244:NTE393245 ODA393244:ODA393245 OMW393244:OMW393245 OWS393244:OWS393245 PGO393244:PGO393245 PQK393244:PQK393245 QAG393244:QAG393245 QKC393244:QKC393245 QTY393244:QTY393245 RDU393244:RDU393245 RNQ393244:RNQ393245 RXM393244:RXM393245 SHI393244:SHI393245 SRE393244:SRE393245 TBA393244:TBA393245 TKW393244:TKW393245 TUS393244:TUS393245 UEO393244:UEO393245 UOK393244:UOK393245 UYG393244:UYG393245 VIC393244:VIC393245 VRY393244:VRY393245 WBU393244:WBU393245 WLQ393244:WLQ393245 WVM393244:WVM393245 JA458780:JA458781 SW458780:SW458781 ACS458780:ACS458781 AMO458780:AMO458781 AWK458780:AWK458781 BGG458780:BGG458781 BQC458780:BQC458781 BZY458780:BZY458781 CJU458780:CJU458781 CTQ458780:CTQ458781 DDM458780:DDM458781 DNI458780:DNI458781 DXE458780:DXE458781 EHA458780:EHA458781 EQW458780:EQW458781 FAS458780:FAS458781 FKO458780:FKO458781 FUK458780:FUK458781 GEG458780:GEG458781 GOC458780:GOC458781 GXY458780:GXY458781 HHU458780:HHU458781 HRQ458780:HRQ458781 IBM458780:IBM458781 ILI458780:ILI458781 IVE458780:IVE458781 JFA458780:JFA458781 JOW458780:JOW458781 JYS458780:JYS458781 KIO458780:KIO458781 KSK458780:KSK458781 LCG458780:LCG458781 LMC458780:LMC458781 LVY458780:LVY458781 MFU458780:MFU458781 MPQ458780:MPQ458781 MZM458780:MZM458781 NJI458780:NJI458781 NTE458780:NTE458781 ODA458780:ODA458781 OMW458780:OMW458781 OWS458780:OWS458781 PGO458780:PGO458781 PQK458780:PQK458781 QAG458780:QAG458781 QKC458780:QKC458781 QTY458780:QTY458781 RDU458780:RDU458781 RNQ458780:RNQ458781 RXM458780:RXM458781 SHI458780:SHI458781 SRE458780:SRE458781 TBA458780:TBA458781 TKW458780:TKW458781 TUS458780:TUS458781 UEO458780:UEO458781 UOK458780:UOK458781 UYG458780:UYG458781 VIC458780:VIC458781 VRY458780:VRY458781 WBU458780:WBU458781 WLQ458780:WLQ458781 WVM458780:WVM458781 JA524316:JA524317 SW524316:SW524317 ACS524316:ACS524317 AMO524316:AMO524317 AWK524316:AWK524317 BGG524316:BGG524317 BQC524316:BQC524317 BZY524316:BZY524317 CJU524316:CJU524317 CTQ524316:CTQ524317 DDM524316:DDM524317 DNI524316:DNI524317 DXE524316:DXE524317 EHA524316:EHA524317 EQW524316:EQW524317 FAS524316:FAS524317 FKO524316:FKO524317 FUK524316:FUK524317 GEG524316:GEG524317 GOC524316:GOC524317 GXY524316:GXY524317 HHU524316:HHU524317 HRQ524316:HRQ524317 IBM524316:IBM524317 ILI524316:ILI524317 IVE524316:IVE524317 JFA524316:JFA524317 JOW524316:JOW524317 JYS524316:JYS524317 KIO524316:KIO524317 KSK524316:KSK524317 LCG524316:LCG524317 LMC524316:LMC524317 LVY524316:LVY524317 MFU524316:MFU524317 MPQ524316:MPQ524317 MZM524316:MZM524317 NJI524316:NJI524317 NTE524316:NTE524317 ODA524316:ODA524317 OMW524316:OMW524317 OWS524316:OWS524317 PGO524316:PGO524317 PQK524316:PQK524317 QAG524316:QAG524317 QKC524316:QKC524317 QTY524316:QTY524317 RDU524316:RDU524317 RNQ524316:RNQ524317 RXM524316:RXM524317 SHI524316:SHI524317 SRE524316:SRE524317 TBA524316:TBA524317 TKW524316:TKW524317 TUS524316:TUS524317 UEO524316:UEO524317 UOK524316:UOK524317 UYG524316:UYG524317 VIC524316:VIC524317 VRY524316:VRY524317 WBU524316:WBU524317 WLQ524316:WLQ524317 WVM524316:WVM524317 JA589852:JA589853 SW589852:SW589853 ACS589852:ACS589853 AMO589852:AMO589853 AWK589852:AWK589853 BGG589852:BGG589853 BQC589852:BQC589853 BZY589852:BZY589853 CJU589852:CJU589853 CTQ589852:CTQ589853 DDM589852:DDM589853 DNI589852:DNI589853 DXE589852:DXE589853 EHA589852:EHA589853 EQW589852:EQW589853 FAS589852:FAS589853 FKO589852:FKO589853 FUK589852:FUK589853 GEG589852:GEG589853 GOC589852:GOC589853 GXY589852:GXY589853 HHU589852:HHU589853 HRQ589852:HRQ589853 IBM589852:IBM589853 ILI589852:ILI589853 IVE589852:IVE589853 JFA589852:JFA589853 JOW589852:JOW589853 JYS589852:JYS589853 KIO589852:KIO589853 KSK589852:KSK589853 LCG589852:LCG589853 LMC589852:LMC589853 LVY589852:LVY589853 MFU589852:MFU589853 MPQ589852:MPQ589853 MZM589852:MZM589853 NJI589852:NJI589853 NTE589852:NTE589853 ODA589852:ODA589853 OMW589852:OMW589853 OWS589852:OWS589853 PGO589852:PGO589853 PQK589852:PQK589853 QAG589852:QAG589853 QKC589852:QKC589853 QTY589852:QTY589853 RDU589852:RDU589853 RNQ589852:RNQ589853 RXM589852:RXM589853 SHI589852:SHI589853 SRE589852:SRE589853 TBA589852:TBA589853 TKW589852:TKW589853 TUS589852:TUS589853 UEO589852:UEO589853 UOK589852:UOK589853 UYG589852:UYG589853 VIC589852:VIC589853 VRY589852:VRY589853 WBU589852:WBU589853 WLQ589852:WLQ589853 WVM589852:WVM589853 JA655388:JA655389 SW655388:SW655389 ACS655388:ACS655389 AMO655388:AMO655389 AWK655388:AWK655389 BGG655388:BGG655389 BQC655388:BQC655389 BZY655388:BZY655389 CJU655388:CJU655389 CTQ655388:CTQ655389 DDM655388:DDM655389 DNI655388:DNI655389 DXE655388:DXE655389 EHA655388:EHA655389 EQW655388:EQW655389 FAS655388:FAS655389 FKO655388:FKO655389 FUK655388:FUK655389 GEG655388:GEG655389 GOC655388:GOC655389 GXY655388:GXY655389 HHU655388:HHU655389 HRQ655388:HRQ655389 IBM655388:IBM655389 ILI655388:ILI655389 IVE655388:IVE655389 JFA655388:JFA655389 JOW655388:JOW655389 JYS655388:JYS655389 KIO655388:KIO655389 KSK655388:KSK655389 LCG655388:LCG655389 LMC655388:LMC655389 LVY655388:LVY655389 MFU655388:MFU655389 MPQ655388:MPQ655389 MZM655388:MZM655389 NJI655388:NJI655389 NTE655388:NTE655389 ODA655388:ODA655389 OMW655388:OMW655389 OWS655388:OWS655389 PGO655388:PGO655389 PQK655388:PQK655389 QAG655388:QAG655389 QKC655388:QKC655389 QTY655388:QTY655389 RDU655388:RDU655389 RNQ655388:RNQ655389 RXM655388:RXM655389 SHI655388:SHI655389 SRE655388:SRE655389 TBA655388:TBA655389 TKW655388:TKW655389 TUS655388:TUS655389 UEO655388:UEO655389 UOK655388:UOK655389 UYG655388:UYG655389 VIC655388:VIC655389 VRY655388:VRY655389 WBU655388:WBU655389 WLQ655388:WLQ655389 WVM655388:WVM655389 JA720924:JA720925 SW720924:SW720925 ACS720924:ACS720925 AMO720924:AMO720925 AWK720924:AWK720925 BGG720924:BGG720925 BQC720924:BQC720925 BZY720924:BZY720925 CJU720924:CJU720925 CTQ720924:CTQ720925 DDM720924:DDM720925 DNI720924:DNI720925 DXE720924:DXE720925 EHA720924:EHA720925 EQW720924:EQW720925 FAS720924:FAS720925 FKO720924:FKO720925 FUK720924:FUK720925 GEG720924:GEG720925 GOC720924:GOC720925 GXY720924:GXY720925 HHU720924:HHU720925 HRQ720924:HRQ720925 IBM720924:IBM720925 ILI720924:ILI720925 IVE720924:IVE720925 JFA720924:JFA720925 JOW720924:JOW720925 JYS720924:JYS720925 KIO720924:KIO720925 KSK720924:KSK720925 LCG720924:LCG720925 LMC720924:LMC720925 LVY720924:LVY720925 MFU720924:MFU720925 MPQ720924:MPQ720925 MZM720924:MZM720925 NJI720924:NJI720925 NTE720924:NTE720925 ODA720924:ODA720925 OMW720924:OMW720925 OWS720924:OWS720925 PGO720924:PGO720925 PQK720924:PQK720925 QAG720924:QAG720925 QKC720924:QKC720925 QTY720924:QTY720925 RDU720924:RDU720925 RNQ720924:RNQ720925 RXM720924:RXM720925 SHI720924:SHI720925 SRE720924:SRE720925 TBA720924:TBA720925 TKW720924:TKW720925 TUS720924:TUS720925 UEO720924:UEO720925 UOK720924:UOK720925 UYG720924:UYG720925 VIC720924:VIC720925 VRY720924:VRY720925 WBU720924:WBU720925 WLQ720924:WLQ720925 WVM720924:WVM720925 JA786460:JA786461 SW786460:SW786461 ACS786460:ACS786461 AMO786460:AMO786461 AWK786460:AWK786461 BGG786460:BGG786461 BQC786460:BQC786461 BZY786460:BZY786461 CJU786460:CJU786461 CTQ786460:CTQ786461 DDM786460:DDM786461 DNI786460:DNI786461 DXE786460:DXE786461 EHA786460:EHA786461 EQW786460:EQW786461 FAS786460:FAS786461 FKO786460:FKO786461 FUK786460:FUK786461 GEG786460:GEG786461 GOC786460:GOC786461 GXY786460:GXY786461 HHU786460:HHU786461 HRQ786460:HRQ786461 IBM786460:IBM786461 ILI786460:ILI786461 IVE786460:IVE786461 JFA786460:JFA786461 JOW786460:JOW786461 JYS786460:JYS786461 KIO786460:KIO786461 KSK786460:KSK786461 LCG786460:LCG786461 LMC786460:LMC786461 LVY786460:LVY786461 MFU786460:MFU786461 MPQ786460:MPQ786461 MZM786460:MZM786461 NJI786460:NJI786461 NTE786460:NTE786461 ODA786460:ODA786461 OMW786460:OMW786461 OWS786460:OWS786461 PGO786460:PGO786461 PQK786460:PQK786461 QAG786460:QAG786461 QKC786460:QKC786461 QTY786460:QTY786461 RDU786460:RDU786461 RNQ786460:RNQ786461 RXM786460:RXM786461 SHI786460:SHI786461 SRE786460:SRE786461 TBA786460:TBA786461 TKW786460:TKW786461 TUS786460:TUS786461 UEO786460:UEO786461 UOK786460:UOK786461 UYG786460:UYG786461 VIC786460:VIC786461 VRY786460:VRY786461 WBU786460:WBU786461 WLQ786460:WLQ786461 WVM786460:WVM786461 JA851996:JA851997 SW851996:SW851997 ACS851996:ACS851997 AMO851996:AMO851997 AWK851996:AWK851997 BGG851996:BGG851997 BQC851996:BQC851997 BZY851996:BZY851997 CJU851996:CJU851997 CTQ851996:CTQ851997 DDM851996:DDM851997 DNI851996:DNI851997 DXE851996:DXE851997 EHA851996:EHA851997 EQW851996:EQW851997 FAS851996:FAS851997 FKO851996:FKO851997 FUK851996:FUK851997 GEG851996:GEG851997 GOC851996:GOC851997 GXY851996:GXY851997 HHU851996:HHU851997 HRQ851996:HRQ851997 IBM851996:IBM851997 ILI851996:ILI851997 IVE851996:IVE851997 JFA851996:JFA851997 JOW851996:JOW851997 JYS851996:JYS851997 KIO851996:KIO851997 KSK851996:KSK851997 LCG851996:LCG851997 LMC851996:LMC851997 LVY851996:LVY851997 MFU851996:MFU851997 MPQ851996:MPQ851997 MZM851996:MZM851997 NJI851996:NJI851997 NTE851996:NTE851997 ODA851996:ODA851997 OMW851996:OMW851997 OWS851996:OWS851997 PGO851996:PGO851997 PQK851996:PQK851997 QAG851996:QAG851997 QKC851996:QKC851997 QTY851996:QTY851997 RDU851996:RDU851997 RNQ851996:RNQ851997 RXM851996:RXM851997 SHI851996:SHI851997 SRE851996:SRE851997 TBA851996:TBA851997 TKW851996:TKW851997 TUS851996:TUS851997 UEO851996:UEO851997 UOK851996:UOK851997 UYG851996:UYG851997 VIC851996:VIC851997 VRY851996:VRY851997 WBU851996:WBU851997 WLQ851996:WLQ851997 WVM851996:WVM851997 JA917532:JA917533 SW917532:SW917533 ACS917532:ACS917533 AMO917532:AMO917533 AWK917532:AWK917533 BGG917532:BGG917533 BQC917532:BQC917533 BZY917532:BZY917533 CJU917532:CJU917533 CTQ917532:CTQ917533 DDM917532:DDM917533 DNI917532:DNI917533 DXE917532:DXE917533 EHA917532:EHA917533 EQW917532:EQW917533 FAS917532:FAS917533 FKO917532:FKO917533 FUK917532:FUK917533 GEG917532:GEG917533 GOC917532:GOC917533 GXY917532:GXY917533 HHU917532:HHU917533 HRQ917532:HRQ917533 IBM917532:IBM917533 ILI917532:ILI917533 IVE917532:IVE917533 JFA917532:JFA917533 JOW917532:JOW917533 JYS917532:JYS917533 KIO917532:KIO917533 KSK917532:KSK917533 LCG917532:LCG917533 LMC917532:LMC917533 LVY917532:LVY917533 MFU917532:MFU917533 MPQ917532:MPQ917533 MZM917532:MZM917533 NJI917532:NJI917533 NTE917532:NTE917533 ODA917532:ODA917533 OMW917532:OMW917533 OWS917532:OWS917533 PGO917532:PGO917533 PQK917532:PQK917533 QAG917532:QAG917533 QKC917532:QKC917533 QTY917532:QTY917533 RDU917532:RDU917533 RNQ917532:RNQ917533 RXM917532:RXM917533 SHI917532:SHI917533 SRE917532:SRE917533 TBA917532:TBA917533 TKW917532:TKW917533 TUS917532:TUS917533 UEO917532:UEO917533 UOK917532:UOK917533 UYG917532:UYG917533 VIC917532:VIC917533 VRY917532:VRY917533 WBU917532:WBU917533 WLQ917532:WLQ917533 WVM917532:WVM917533 JA983068:JA983069 SW983068:SW983069 ACS983068:ACS983069 AMO983068:AMO983069 AWK983068:AWK983069 BGG983068:BGG983069 BQC983068:BQC983069 BZY983068:BZY983069 CJU983068:CJU983069 CTQ983068:CTQ983069 DDM983068:DDM983069 DNI983068:DNI983069 DXE983068:DXE983069 EHA983068:EHA983069 EQW983068:EQW983069 FAS983068:FAS983069 FKO983068:FKO983069 FUK983068:FUK983069 GEG983068:GEG983069 GOC983068:GOC983069 GXY983068:GXY983069 HHU983068:HHU983069 HRQ983068:HRQ983069 IBM983068:IBM983069 ILI983068:ILI983069 IVE983068:IVE983069 JFA983068:JFA983069 JOW983068:JOW983069 JYS983068:JYS983069 KIO983068:KIO983069 KSK983068:KSK983069 LCG983068:LCG983069 LMC983068:LMC983069 LVY983068:LVY983069 MFU983068:MFU983069 MPQ983068:MPQ983069 MZM983068:MZM983069 NJI983068:NJI983069 NTE983068:NTE983069 ODA983068:ODA983069 OMW983068:OMW983069 OWS983068:OWS983069 PGO983068:PGO983069 PQK983068:PQK983069 QAG983068:QAG983069 QKC983068:QKC983069 QTY983068:QTY983069 RDU983068:RDU983069 RNQ983068:RNQ983069 RXM983068:RXM983069 SHI983068:SHI983069 SRE983068:SRE983069 TBA983068:TBA983069 TKW983068:TKW983069 TUS983068:TUS983069 UEO983068:UEO983069 UOK983068:UOK983069 UYG983068:UYG983069 VIC983068:VIC983069 VRY983068:VRY983069 WBU983068:WBU983069 WLQ983068:WLQ983069 WVM983068:WVM983069 WVK982983:WVM983048 JA65444:JA65478 SW65444:SW65478 ACS65444:ACS65478 AMO65444:AMO65478 AWK65444:AWK65478 BGG65444:BGG65478 BQC65444:BQC65478 BZY65444:BZY65478 CJU65444:CJU65478 CTQ65444:CTQ65478 DDM65444:DDM65478 DNI65444:DNI65478 DXE65444:DXE65478 EHA65444:EHA65478 EQW65444:EQW65478 FAS65444:FAS65478 FKO65444:FKO65478 FUK65444:FUK65478 GEG65444:GEG65478 GOC65444:GOC65478 GXY65444:GXY65478 HHU65444:HHU65478 HRQ65444:HRQ65478 IBM65444:IBM65478 ILI65444:ILI65478 IVE65444:IVE65478 JFA65444:JFA65478 JOW65444:JOW65478 JYS65444:JYS65478 KIO65444:KIO65478 KSK65444:KSK65478 LCG65444:LCG65478 LMC65444:LMC65478 LVY65444:LVY65478 MFU65444:MFU65478 MPQ65444:MPQ65478 MZM65444:MZM65478 NJI65444:NJI65478 NTE65444:NTE65478 ODA65444:ODA65478 OMW65444:OMW65478 OWS65444:OWS65478 PGO65444:PGO65478 PQK65444:PQK65478 QAG65444:QAG65478 QKC65444:QKC65478 QTY65444:QTY65478 RDU65444:RDU65478 RNQ65444:RNQ65478 RXM65444:RXM65478 SHI65444:SHI65478 SRE65444:SRE65478 TBA65444:TBA65478 TKW65444:TKW65478 TUS65444:TUS65478 UEO65444:UEO65478 UOK65444:UOK65478 UYG65444:UYG65478 VIC65444:VIC65478 VRY65444:VRY65478 WBU65444:WBU65478 WLQ65444:WLQ65478 WVM65444:WVM65478 JA130980:JA131014 SW130980:SW131014 ACS130980:ACS131014 AMO130980:AMO131014 AWK130980:AWK131014 BGG130980:BGG131014 BQC130980:BQC131014 BZY130980:BZY131014 CJU130980:CJU131014 CTQ130980:CTQ131014 DDM130980:DDM131014 DNI130980:DNI131014 DXE130980:DXE131014 EHA130980:EHA131014 EQW130980:EQW131014 FAS130980:FAS131014 FKO130980:FKO131014 FUK130980:FUK131014 GEG130980:GEG131014 GOC130980:GOC131014 GXY130980:GXY131014 HHU130980:HHU131014 HRQ130980:HRQ131014 IBM130980:IBM131014 ILI130980:ILI131014 IVE130980:IVE131014 JFA130980:JFA131014 JOW130980:JOW131014 JYS130980:JYS131014 KIO130980:KIO131014 KSK130980:KSK131014 LCG130980:LCG131014 LMC130980:LMC131014 LVY130980:LVY131014 MFU130980:MFU131014 MPQ130980:MPQ131014 MZM130980:MZM131014 NJI130980:NJI131014 NTE130980:NTE131014 ODA130980:ODA131014 OMW130980:OMW131014 OWS130980:OWS131014 PGO130980:PGO131014 PQK130980:PQK131014 QAG130980:QAG131014 QKC130980:QKC131014 QTY130980:QTY131014 RDU130980:RDU131014 RNQ130980:RNQ131014 RXM130980:RXM131014 SHI130980:SHI131014 SRE130980:SRE131014 TBA130980:TBA131014 TKW130980:TKW131014 TUS130980:TUS131014 UEO130980:UEO131014 UOK130980:UOK131014 UYG130980:UYG131014 VIC130980:VIC131014 VRY130980:VRY131014 WBU130980:WBU131014 WLQ130980:WLQ131014 WVM130980:WVM131014 JA196516:JA196550 SW196516:SW196550 ACS196516:ACS196550 AMO196516:AMO196550 AWK196516:AWK196550 BGG196516:BGG196550 BQC196516:BQC196550 BZY196516:BZY196550 CJU196516:CJU196550 CTQ196516:CTQ196550 DDM196516:DDM196550 DNI196516:DNI196550 DXE196516:DXE196550 EHA196516:EHA196550 EQW196516:EQW196550 FAS196516:FAS196550 FKO196516:FKO196550 FUK196516:FUK196550 GEG196516:GEG196550 GOC196516:GOC196550 GXY196516:GXY196550 HHU196516:HHU196550 HRQ196516:HRQ196550 IBM196516:IBM196550 ILI196516:ILI196550 IVE196516:IVE196550 JFA196516:JFA196550 JOW196516:JOW196550 JYS196516:JYS196550 KIO196516:KIO196550 KSK196516:KSK196550 LCG196516:LCG196550 LMC196516:LMC196550 LVY196516:LVY196550 MFU196516:MFU196550 MPQ196516:MPQ196550 MZM196516:MZM196550 NJI196516:NJI196550 NTE196516:NTE196550 ODA196516:ODA196550 OMW196516:OMW196550 OWS196516:OWS196550 PGO196516:PGO196550 PQK196516:PQK196550 QAG196516:QAG196550 QKC196516:QKC196550 QTY196516:QTY196550 RDU196516:RDU196550 RNQ196516:RNQ196550 RXM196516:RXM196550 SHI196516:SHI196550 SRE196516:SRE196550 TBA196516:TBA196550 TKW196516:TKW196550 TUS196516:TUS196550 UEO196516:UEO196550 UOK196516:UOK196550 UYG196516:UYG196550 VIC196516:VIC196550 VRY196516:VRY196550 WBU196516:WBU196550 WLQ196516:WLQ196550 WVM196516:WVM196550 JA262052:JA262086 SW262052:SW262086 ACS262052:ACS262086 AMO262052:AMO262086 AWK262052:AWK262086 BGG262052:BGG262086 BQC262052:BQC262086 BZY262052:BZY262086 CJU262052:CJU262086 CTQ262052:CTQ262086 DDM262052:DDM262086 DNI262052:DNI262086 DXE262052:DXE262086 EHA262052:EHA262086 EQW262052:EQW262086 FAS262052:FAS262086 FKO262052:FKO262086 FUK262052:FUK262086 GEG262052:GEG262086 GOC262052:GOC262086 GXY262052:GXY262086 HHU262052:HHU262086 HRQ262052:HRQ262086 IBM262052:IBM262086 ILI262052:ILI262086 IVE262052:IVE262086 JFA262052:JFA262086 JOW262052:JOW262086 JYS262052:JYS262086 KIO262052:KIO262086 KSK262052:KSK262086 LCG262052:LCG262086 LMC262052:LMC262086 LVY262052:LVY262086 MFU262052:MFU262086 MPQ262052:MPQ262086 MZM262052:MZM262086 NJI262052:NJI262086 NTE262052:NTE262086 ODA262052:ODA262086 OMW262052:OMW262086 OWS262052:OWS262086 PGO262052:PGO262086 PQK262052:PQK262086 QAG262052:QAG262086 QKC262052:QKC262086 QTY262052:QTY262086 RDU262052:RDU262086 RNQ262052:RNQ262086 RXM262052:RXM262086 SHI262052:SHI262086 SRE262052:SRE262086 TBA262052:TBA262086 TKW262052:TKW262086 TUS262052:TUS262086 UEO262052:UEO262086 UOK262052:UOK262086 UYG262052:UYG262086 VIC262052:VIC262086 VRY262052:VRY262086 WBU262052:WBU262086 WLQ262052:WLQ262086 WVM262052:WVM262086 JA327588:JA327622 SW327588:SW327622 ACS327588:ACS327622 AMO327588:AMO327622 AWK327588:AWK327622 BGG327588:BGG327622 BQC327588:BQC327622 BZY327588:BZY327622 CJU327588:CJU327622 CTQ327588:CTQ327622 DDM327588:DDM327622 DNI327588:DNI327622 DXE327588:DXE327622 EHA327588:EHA327622 EQW327588:EQW327622 FAS327588:FAS327622 FKO327588:FKO327622 FUK327588:FUK327622 GEG327588:GEG327622 GOC327588:GOC327622 GXY327588:GXY327622 HHU327588:HHU327622 HRQ327588:HRQ327622 IBM327588:IBM327622 ILI327588:ILI327622 IVE327588:IVE327622 JFA327588:JFA327622 JOW327588:JOW327622 JYS327588:JYS327622 KIO327588:KIO327622 KSK327588:KSK327622 LCG327588:LCG327622 LMC327588:LMC327622 LVY327588:LVY327622 MFU327588:MFU327622 MPQ327588:MPQ327622 MZM327588:MZM327622 NJI327588:NJI327622 NTE327588:NTE327622 ODA327588:ODA327622 OMW327588:OMW327622 OWS327588:OWS327622 PGO327588:PGO327622 PQK327588:PQK327622 QAG327588:QAG327622 QKC327588:QKC327622 QTY327588:QTY327622 RDU327588:RDU327622 RNQ327588:RNQ327622 RXM327588:RXM327622 SHI327588:SHI327622 SRE327588:SRE327622 TBA327588:TBA327622 TKW327588:TKW327622 TUS327588:TUS327622 UEO327588:UEO327622 UOK327588:UOK327622 UYG327588:UYG327622 VIC327588:VIC327622 VRY327588:VRY327622 WBU327588:WBU327622 WLQ327588:WLQ327622 WVM327588:WVM327622 JA393124:JA393158 SW393124:SW393158 ACS393124:ACS393158 AMO393124:AMO393158 AWK393124:AWK393158 BGG393124:BGG393158 BQC393124:BQC393158 BZY393124:BZY393158 CJU393124:CJU393158 CTQ393124:CTQ393158 DDM393124:DDM393158 DNI393124:DNI393158 DXE393124:DXE393158 EHA393124:EHA393158 EQW393124:EQW393158 FAS393124:FAS393158 FKO393124:FKO393158 FUK393124:FUK393158 GEG393124:GEG393158 GOC393124:GOC393158 GXY393124:GXY393158 HHU393124:HHU393158 HRQ393124:HRQ393158 IBM393124:IBM393158 ILI393124:ILI393158 IVE393124:IVE393158 JFA393124:JFA393158 JOW393124:JOW393158 JYS393124:JYS393158 KIO393124:KIO393158 KSK393124:KSK393158 LCG393124:LCG393158 LMC393124:LMC393158 LVY393124:LVY393158 MFU393124:MFU393158 MPQ393124:MPQ393158 MZM393124:MZM393158 NJI393124:NJI393158 NTE393124:NTE393158 ODA393124:ODA393158 OMW393124:OMW393158 OWS393124:OWS393158 PGO393124:PGO393158 PQK393124:PQK393158 QAG393124:QAG393158 QKC393124:QKC393158 QTY393124:QTY393158 RDU393124:RDU393158 RNQ393124:RNQ393158 RXM393124:RXM393158 SHI393124:SHI393158 SRE393124:SRE393158 TBA393124:TBA393158 TKW393124:TKW393158 TUS393124:TUS393158 UEO393124:UEO393158 UOK393124:UOK393158 UYG393124:UYG393158 VIC393124:VIC393158 VRY393124:VRY393158 WBU393124:WBU393158 WLQ393124:WLQ393158 WVM393124:WVM393158 JA458660:JA458694 SW458660:SW458694 ACS458660:ACS458694 AMO458660:AMO458694 AWK458660:AWK458694 BGG458660:BGG458694 BQC458660:BQC458694 BZY458660:BZY458694 CJU458660:CJU458694 CTQ458660:CTQ458694 DDM458660:DDM458694 DNI458660:DNI458694 DXE458660:DXE458694 EHA458660:EHA458694 EQW458660:EQW458694 FAS458660:FAS458694 FKO458660:FKO458694 FUK458660:FUK458694 GEG458660:GEG458694 GOC458660:GOC458694 GXY458660:GXY458694 HHU458660:HHU458694 HRQ458660:HRQ458694 IBM458660:IBM458694 ILI458660:ILI458694 IVE458660:IVE458694 JFA458660:JFA458694 JOW458660:JOW458694 JYS458660:JYS458694 KIO458660:KIO458694 KSK458660:KSK458694 LCG458660:LCG458694 LMC458660:LMC458694 LVY458660:LVY458694 MFU458660:MFU458694 MPQ458660:MPQ458694 MZM458660:MZM458694 NJI458660:NJI458694 NTE458660:NTE458694 ODA458660:ODA458694 OMW458660:OMW458694 OWS458660:OWS458694 PGO458660:PGO458694 PQK458660:PQK458694 QAG458660:QAG458694 QKC458660:QKC458694 QTY458660:QTY458694 RDU458660:RDU458694 RNQ458660:RNQ458694 RXM458660:RXM458694 SHI458660:SHI458694 SRE458660:SRE458694 TBA458660:TBA458694 TKW458660:TKW458694 TUS458660:TUS458694 UEO458660:UEO458694 UOK458660:UOK458694 UYG458660:UYG458694 VIC458660:VIC458694 VRY458660:VRY458694 WBU458660:WBU458694 WLQ458660:WLQ458694 WVM458660:WVM458694 JA524196:JA524230 SW524196:SW524230 ACS524196:ACS524230 AMO524196:AMO524230 AWK524196:AWK524230 BGG524196:BGG524230 BQC524196:BQC524230 BZY524196:BZY524230 CJU524196:CJU524230 CTQ524196:CTQ524230 DDM524196:DDM524230 DNI524196:DNI524230 DXE524196:DXE524230 EHA524196:EHA524230 EQW524196:EQW524230 FAS524196:FAS524230 FKO524196:FKO524230 FUK524196:FUK524230 GEG524196:GEG524230 GOC524196:GOC524230 GXY524196:GXY524230 HHU524196:HHU524230 HRQ524196:HRQ524230 IBM524196:IBM524230 ILI524196:ILI524230 IVE524196:IVE524230 JFA524196:JFA524230 JOW524196:JOW524230 JYS524196:JYS524230 KIO524196:KIO524230 KSK524196:KSK524230 LCG524196:LCG524230 LMC524196:LMC524230 LVY524196:LVY524230 MFU524196:MFU524230 MPQ524196:MPQ524230 MZM524196:MZM524230 NJI524196:NJI524230 NTE524196:NTE524230 ODA524196:ODA524230 OMW524196:OMW524230 OWS524196:OWS524230 PGO524196:PGO524230 PQK524196:PQK524230 QAG524196:QAG524230 QKC524196:QKC524230 QTY524196:QTY524230 RDU524196:RDU524230 RNQ524196:RNQ524230 RXM524196:RXM524230 SHI524196:SHI524230 SRE524196:SRE524230 TBA524196:TBA524230 TKW524196:TKW524230 TUS524196:TUS524230 UEO524196:UEO524230 UOK524196:UOK524230 UYG524196:UYG524230 VIC524196:VIC524230 VRY524196:VRY524230 WBU524196:WBU524230 WLQ524196:WLQ524230 WVM524196:WVM524230 JA589732:JA589766 SW589732:SW589766 ACS589732:ACS589766 AMO589732:AMO589766 AWK589732:AWK589766 BGG589732:BGG589766 BQC589732:BQC589766 BZY589732:BZY589766 CJU589732:CJU589766 CTQ589732:CTQ589766 DDM589732:DDM589766 DNI589732:DNI589766 DXE589732:DXE589766 EHA589732:EHA589766 EQW589732:EQW589766 FAS589732:FAS589766 FKO589732:FKO589766 FUK589732:FUK589766 GEG589732:GEG589766 GOC589732:GOC589766 GXY589732:GXY589766 HHU589732:HHU589766 HRQ589732:HRQ589766 IBM589732:IBM589766 ILI589732:ILI589766 IVE589732:IVE589766 JFA589732:JFA589766 JOW589732:JOW589766 JYS589732:JYS589766 KIO589732:KIO589766 KSK589732:KSK589766 LCG589732:LCG589766 LMC589732:LMC589766 LVY589732:LVY589766 MFU589732:MFU589766 MPQ589732:MPQ589766 MZM589732:MZM589766 NJI589732:NJI589766 NTE589732:NTE589766 ODA589732:ODA589766 OMW589732:OMW589766 OWS589732:OWS589766 PGO589732:PGO589766 PQK589732:PQK589766 QAG589732:QAG589766 QKC589732:QKC589766 QTY589732:QTY589766 RDU589732:RDU589766 RNQ589732:RNQ589766 RXM589732:RXM589766 SHI589732:SHI589766 SRE589732:SRE589766 TBA589732:TBA589766 TKW589732:TKW589766 TUS589732:TUS589766 UEO589732:UEO589766 UOK589732:UOK589766 UYG589732:UYG589766 VIC589732:VIC589766 VRY589732:VRY589766 WBU589732:WBU589766 WLQ589732:WLQ589766 WVM589732:WVM589766 JA655268:JA655302 SW655268:SW655302 ACS655268:ACS655302 AMO655268:AMO655302 AWK655268:AWK655302 BGG655268:BGG655302 BQC655268:BQC655302 BZY655268:BZY655302 CJU655268:CJU655302 CTQ655268:CTQ655302 DDM655268:DDM655302 DNI655268:DNI655302 DXE655268:DXE655302 EHA655268:EHA655302 EQW655268:EQW655302 FAS655268:FAS655302 FKO655268:FKO655302 FUK655268:FUK655302 GEG655268:GEG655302 GOC655268:GOC655302 GXY655268:GXY655302 HHU655268:HHU655302 HRQ655268:HRQ655302 IBM655268:IBM655302 ILI655268:ILI655302 IVE655268:IVE655302 JFA655268:JFA655302 JOW655268:JOW655302 JYS655268:JYS655302 KIO655268:KIO655302 KSK655268:KSK655302 LCG655268:LCG655302 LMC655268:LMC655302 LVY655268:LVY655302 MFU655268:MFU655302 MPQ655268:MPQ655302 MZM655268:MZM655302 NJI655268:NJI655302 NTE655268:NTE655302 ODA655268:ODA655302 OMW655268:OMW655302 OWS655268:OWS655302 PGO655268:PGO655302 PQK655268:PQK655302 QAG655268:QAG655302 QKC655268:QKC655302 QTY655268:QTY655302 RDU655268:RDU655302 RNQ655268:RNQ655302 RXM655268:RXM655302 SHI655268:SHI655302 SRE655268:SRE655302 TBA655268:TBA655302 TKW655268:TKW655302 TUS655268:TUS655302 UEO655268:UEO655302 UOK655268:UOK655302 UYG655268:UYG655302 VIC655268:VIC655302 VRY655268:VRY655302 WBU655268:WBU655302 WLQ655268:WLQ655302 WVM655268:WVM655302 JA720804:JA720838 SW720804:SW720838 ACS720804:ACS720838 AMO720804:AMO720838 AWK720804:AWK720838 BGG720804:BGG720838 BQC720804:BQC720838 BZY720804:BZY720838 CJU720804:CJU720838 CTQ720804:CTQ720838 DDM720804:DDM720838 DNI720804:DNI720838 DXE720804:DXE720838 EHA720804:EHA720838 EQW720804:EQW720838 FAS720804:FAS720838 FKO720804:FKO720838 FUK720804:FUK720838 GEG720804:GEG720838 GOC720804:GOC720838 GXY720804:GXY720838 HHU720804:HHU720838 HRQ720804:HRQ720838 IBM720804:IBM720838 ILI720804:ILI720838 IVE720804:IVE720838 JFA720804:JFA720838 JOW720804:JOW720838 JYS720804:JYS720838 KIO720804:KIO720838 KSK720804:KSK720838 LCG720804:LCG720838 LMC720804:LMC720838 LVY720804:LVY720838 MFU720804:MFU720838 MPQ720804:MPQ720838 MZM720804:MZM720838 NJI720804:NJI720838 NTE720804:NTE720838 ODA720804:ODA720838 OMW720804:OMW720838 OWS720804:OWS720838 PGO720804:PGO720838 PQK720804:PQK720838 QAG720804:QAG720838 QKC720804:QKC720838 QTY720804:QTY720838 RDU720804:RDU720838 RNQ720804:RNQ720838 RXM720804:RXM720838 SHI720804:SHI720838 SRE720804:SRE720838 TBA720804:TBA720838 TKW720804:TKW720838 TUS720804:TUS720838 UEO720804:UEO720838 UOK720804:UOK720838 UYG720804:UYG720838 VIC720804:VIC720838 VRY720804:VRY720838 WBU720804:WBU720838 WLQ720804:WLQ720838 WVM720804:WVM720838 JA786340:JA786374 SW786340:SW786374 ACS786340:ACS786374 AMO786340:AMO786374 AWK786340:AWK786374 BGG786340:BGG786374 BQC786340:BQC786374 BZY786340:BZY786374 CJU786340:CJU786374 CTQ786340:CTQ786374 DDM786340:DDM786374 DNI786340:DNI786374 DXE786340:DXE786374 EHA786340:EHA786374 EQW786340:EQW786374 FAS786340:FAS786374 FKO786340:FKO786374 FUK786340:FUK786374 GEG786340:GEG786374 GOC786340:GOC786374 GXY786340:GXY786374 HHU786340:HHU786374 HRQ786340:HRQ786374 IBM786340:IBM786374 ILI786340:ILI786374 IVE786340:IVE786374 JFA786340:JFA786374 JOW786340:JOW786374 JYS786340:JYS786374 KIO786340:KIO786374 KSK786340:KSK786374 LCG786340:LCG786374 LMC786340:LMC786374 LVY786340:LVY786374 MFU786340:MFU786374 MPQ786340:MPQ786374 MZM786340:MZM786374 NJI786340:NJI786374 NTE786340:NTE786374 ODA786340:ODA786374 OMW786340:OMW786374 OWS786340:OWS786374 PGO786340:PGO786374 PQK786340:PQK786374 QAG786340:QAG786374 QKC786340:QKC786374 QTY786340:QTY786374 RDU786340:RDU786374 RNQ786340:RNQ786374 RXM786340:RXM786374 SHI786340:SHI786374 SRE786340:SRE786374 TBA786340:TBA786374 TKW786340:TKW786374 TUS786340:TUS786374 UEO786340:UEO786374 UOK786340:UOK786374 UYG786340:UYG786374 VIC786340:VIC786374 VRY786340:VRY786374 WBU786340:WBU786374 WLQ786340:WLQ786374 WVM786340:WVM786374 JA851876:JA851910 SW851876:SW851910 ACS851876:ACS851910 AMO851876:AMO851910 AWK851876:AWK851910 BGG851876:BGG851910 BQC851876:BQC851910 BZY851876:BZY851910 CJU851876:CJU851910 CTQ851876:CTQ851910 DDM851876:DDM851910 DNI851876:DNI851910 DXE851876:DXE851910 EHA851876:EHA851910 EQW851876:EQW851910 FAS851876:FAS851910 FKO851876:FKO851910 FUK851876:FUK851910 GEG851876:GEG851910 GOC851876:GOC851910 GXY851876:GXY851910 HHU851876:HHU851910 HRQ851876:HRQ851910 IBM851876:IBM851910 ILI851876:ILI851910 IVE851876:IVE851910 JFA851876:JFA851910 JOW851876:JOW851910 JYS851876:JYS851910 KIO851876:KIO851910 KSK851876:KSK851910 LCG851876:LCG851910 LMC851876:LMC851910 LVY851876:LVY851910 MFU851876:MFU851910 MPQ851876:MPQ851910 MZM851876:MZM851910 NJI851876:NJI851910 NTE851876:NTE851910 ODA851876:ODA851910 OMW851876:OMW851910 OWS851876:OWS851910 PGO851876:PGO851910 PQK851876:PQK851910 QAG851876:QAG851910 QKC851876:QKC851910 QTY851876:QTY851910 RDU851876:RDU851910 RNQ851876:RNQ851910 RXM851876:RXM851910 SHI851876:SHI851910 SRE851876:SRE851910 TBA851876:TBA851910 TKW851876:TKW851910 TUS851876:TUS851910 UEO851876:UEO851910 UOK851876:UOK851910 UYG851876:UYG851910 VIC851876:VIC851910 VRY851876:VRY851910 WBU851876:WBU851910 WLQ851876:WLQ851910 WVM851876:WVM851910 JA917412:JA917446 SW917412:SW917446 ACS917412:ACS917446 AMO917412:AMO917446 AWK917412:AWK917446 BGG917412:BGG917446 BQC917412:BQC917446 BZY917412:BZY917446 CJU917412:CJU917446 CTQ917412:CTQ917446 DDM917412:DDM917446 DNI917412:DNI917446 DXE917412:DXE917446 EHA917412:EHA917446 EQW917412:EQW917446 FAS917412:FAS917446 FKO917412:FKO917446 FUK917412:FUK917446 GEG917412:GEG917446 GOC917412:GOC917446 GXY917412:GXY917446 HHU917412:HHU917446 HRQ917412:HRQ917446 IBM917412:IBM917446 ILI917412:ILI917446 IVE917412:IVE917446 JFA917412:JFA917446 JOW917412:JOW917446 JYS917412:JYS917446 KIO917412:KIO917446 KSK917412:KSK917446 LCG917412:LCG917446 LMC917412:LMC917446 LVY917412:LVY917446 MFU917412:MFU917446 MPQ917412:MPQ917446 MZM917412:MZM917446 NJI917412:NJI917446 NTE917412:NTE917446 ODA917412:ODA917446 OMW917412:OMW917446 OWS917412:OWS917446 PGO917412:PGO917446 PQK917412:PQK917446 QAG917412:QAG917446 QKC917412:QKC917446 QTY917412:QTY917446 RDU917412:RDU917446 RNQ917412:RNQ917446 RXM917412:RXM917446 SHI917412:SHI917446 SRE917412:SRE917446 TBA917412:TBA917446 TKW917412:TKW917446 TUS917412:TUS917446 UEO917412:UEO917446 UOK917412:UOK917446 UYG917412:UYG917446 VIC917412:VIC917446 VRY917412:VRY917446 WBU917412:WBU917446 WLQ917412:WLQ917446 WVM917412:WVM917446 JA982948:JA982982 SW982948:SW982982 ACS982948:ACS982982 AMO982948:AMO982982 AWK982948:AWK982982 BGG982948:BGG982982 BQC982948:BQC982982 BZY982948:BZY982982 CJU982948:CJU982982 CTQ982948:CTQ982982 DDM982948:DDM982982 DNI982948:DNI982982 DXE982948:DXE982982 EHA982948:EHA982982 EQW982948:EQW982982 FAS982948:FAS982982 FKO982948:FKO982982 FUK982948:FUK982982 GEG982948:GEG982982 GOC982948:GOC982982 GXY982948:GXY982982 HHU982948:HHU982982 HRQ982948:HRQ982982 IBM982948:IBM982982 ILI982948:ILI982982 IVE982948:IVE982982 JFA982948:JFA982982 JOW982948:JOW982982 JYS982948:JYS982982 KIO982948:KIO982982 KSK982948:KSK982982 LCG982948:LCG982982 LMC982948:LMC982982 LVY982948:LVY982982 MFU982948:MFU982982 MPQ982948:MPQ982982 MZM982948:MZM982982 NJI982948:NJI982982 NTE982948:NTE982982 ODA982948:ODA982982 OMW982948:OMW982982 OWS982948:OWS982982 PGO982948:PGO982982 PQK982948:PQK982982 QAG982948:QAG982982 QKC982948:QKC982982 QTY982948:QTY982982 RDU982948:RDU982982 RNQ982948:RNQ982982 RXM982948:RXM982982 SHI982948:SHI982982 SRE982948:SRE982982 TBA982948:TBA982982 TKW982948:TKW982982 TUS982948:TUS982982 UEO982948:UEO982982 UOK982948:UOK982982 UYG982948:UYG982982 VIC982948:VIC982982 VRY982948:VRY982982 WBU982948:WBU982982 WLQ982948:WLQ982982 WVM982948:WVM982982 C65521:D65589 IY65479:JA65544 SU65479:SW65544 ACQ65479:ACS65544 AMM65479:AMO65544 AWI65479:AWK65544 BGE65479:BGG65544 BQA65479:BQC65544 BZW65479:BZY65544 CJS65479:CJU65544 CTO65479:CTQ65544 DDK65479:DDM65544 DNG65479:DNI65544 DXC65479:DXE65544 EGY65479:EHA65544 EQU65479:EQW65544 FAQ65479:FAS65544 FKM65479:FKO65544 FUI65479:FUK65544 GEE65479:GEG65544 GOA65479:GOC65544 GXW65479:GXY65544 HHS65479:HHU65544 HRO65479:HRQ65544 IBK65479:IBM65544 ILG65479:ILI65544 IVC65479:IVE65544 JEY65479:JFA65544 JOU65479:JOW65544 JYQ65479:JYS65544 KIM65479:KIO65544 KSI65479:KSK65544 LCE65479:LCG65544 LMA65479:LMC65544 LVW65479:LVY65544 MFS65479:MFU65544 MPO65479:MPQ65544 MZK65479:MZM65544 NJG65479:NJI65544 NTC65479:NTE65544 OCY65479:ODA65544 OMU65479:OMW65544 OWQ65479:OWS65544 PGM65479:PGO65544 PQI65479:PQK65544 QAE65479:QAG65544 QKA65479:QKC65544 QTW65479:QTY65544 RDS65479:RDU65544 RNO65479:RNQ65544 RXK65479:RXM65544 SHG65479:SHI65544 SRC65479:SRE65544 TAY65479:TBA65544 TKU65479:TKW65544 TUQ65479:TUS65544 UEM65479:UEO65544 UOI65479:UOK65544 UYE65479:UYG65544 VIA65479:VIC65544 VRW65479:VRY65544 WBS65479:WBU65544 WLO65479:WLQ65544 WVK65479:WVM65544 C131057:D131125 IY131015:JA131080 SU131015:SW131080 ACQ131015:ACS131080 AMM131015:AMO131080 AWI131015:AWK131080 BGE131015:BGG131080 BQA131015:BQC131080 BZW131015:BZY131080 CJS131015:CJU131080 CTO131015:CTQ131080 DDK131015:DDM131080 DNG131015:DNI131080 DXC131015:DXE131080 EGY131015:EHA131080 EQU131015:EQW131080 FAQ131015:FAS131080 FKM131015:FKO131080 FUI131015:FUK131080 GEE131015:GEG131080 GOA131015:GOC131080 GXW131015:GXY131080 HHS131015:HHU131080 HRO131015:HRQ131080 IBK131015:IBM131080 ILG131015:ILI131080 IVC131015:IVE131080 JEY131015:JFA131080 JOU131015:JOW131080 JYQ131015:JYS131080 KIM131015:KIO131080 KSI131015:KSK131080 LCE131015:LCG131080 LMA131015:LMC131080 LVW131015:LVY131080 MFS131015:MFU131080 MPO131015:MPQ131080 MZK131015:MZM131080 NJG131015:NJI131080 NTC131015:NTE131080 OCY131015:ODA131080 OMU131015:OMW131080 OWQ131015:OWS131080 PGM131015:PGO131080 PQI131015:PQK131080 QAE131015:QAG131080 QKA131015:QKC131080 QTW131015:QTY131080 RDS131015:RDU131080 RNO131015:RNQ131080 RXK131015:RXM131080 SHG131015:SHI131080 SRC131015:SRE131080 TAY131015:TBA131080 TKU131015:TKW131080 TUQ131015:TUS131080 UEM131015:UEO131080 UOI131015:UOK131080 UYE131015:UYG131080 VIA131015:VIC131080 VRW131015:VRY131080 WBS131015:WBU131080 WLO131015:WLQ131080 WVK131015:WVM131080 C196593:D196661 IY196551:JA196616 SU196551:SW196616 ACQ196551:ACS196616 AMM196551:AMO196616 AWI196551:AWK196616 BGE196551:BGG196616 BQA196551:BQC196616 BZW196551:BZY196616 CJS196551:CJU196616 CTO196551:CTQ196616 DDK196551:DDM196616 DNG196551:DNI196616 DXC196551:DXE196616 EGY196551:EHA196616 EQU196551:EQW196616 FAQ196551:FAS196616 FKM196551:FKO196616 FUI196551:FUK196616 GEE196551:GEG196616 GOA196551:GOC196616 GXW196551:GXY196616 HHS196551:HHU196616 HRO196551:HRQ196616 IBK196551:IBM196616 ILG196551:ILI196616 IVC196551:IVE196616 JEY196551:JFA196616 JOU196551:JOW196616 JYQ196551:JYS196616 KIM196551:KIO196616 KSI196551:KSK196616 LCE196551:LCG196616 LMA196551:LMC196616 LVW196551:LVY196616 MFS196551:MFU196616 MPO196551:MPQ196616 MZK196551:MZM196616 NJG196551:NJI196616 NTC196551:NTE196616 OCY196551:ODA196616 OMU196551:OMW196616 OWQ196551:OWS196616 PGM196551:PGO196616 PQI196551:PQK196616 QAE196551:QAG196616 QKA196551:QKC196616 QTW196551:QTY196616 RDS196551:RDU196616 RNO196551:RNQ196616 RXK196551:RXM196616 SHG196551:SHI196616 SRC196551:SRE196616 TAY196551:TBA196616 TKU196551:TKW196616 TUQ196551:TUS196616 UEM196551:UEO196616 UOI196551:UOK196616 UYE196551:UYG196616 VIA196551:VIC196616 VRW196551:VRY196616 WBS196551:WBU196616 WLO196551:WLQ196616 WVK196551:WVM196616 C262129:D262197 IY262087:JA262152 SU262087:SW262152 ACQ262087:ACS262152 AMM262087:AMO262152 AWI262087:AWK262152 BGE262087:BGG262152 BQA262087:BQC262152 BZW262087:BZY262152 CJS262087:CJU262152 CTO262087:CTQ262152 DDK262087:DDM262152 DNG262087:DNI262152 DXC262087:DXE262152 EGY262087:EHA262152 EQU262087:EQW262152 FAQ262087:FAS262152 FKM262087:FKO262152 FUI262087:FUK262152 GEE262087:GEG262152 GOA262087:GOC262152 GXW262087:GXY262152 HHS262087:HHU262152 HRO262087:HRQ262152 IBK262087:IBM262152 ILG262087:ILI262152 IVC262087:IVE262152 JEY262087:JFA262152 JOU262087:JOW262152 JYQ262087:JYS262152 KIM262087:KIO262152 KSI262087:KSK262152 LCE262087:LCG262152 LMA262087:LMC262152 LVW262087:LVY262152 MFS262087:MFU262152 MPO262087:MPQ262152 MZK262087:MZM262152 NJG262087:NJI262152 NTC262087:NTE262152 OCY262087:ODA262152 OMU262087:OMW262152 OWQ262087:OWS262152 PGM262087:PGO262152 PQI262087:PQK262152 QAE262087:QAG262152 QKA262087:QKC262152 QTW262087:QTY262152 RDS262087:RDU262152 RNO262087:RNQ262152 RXK262087:RXM262152 SHG262087:SHI262152 SRC262087:SRE262152 TAY262087:TBA262152 TKU262087:TKW262152 TUQ262087:TUS262152 UEM262087:UEO262152 UOI262087:UOK262152 UYE262087:UYG262152 VIA262087:VIC262152 VRW262087:VRY262152 WBS262087:WBU262152 WLO262087:WLQ262152 WVK262087:WVM262152 C327665:D327733 IY327623:JA327688 SU327623:SW327688 ACQ327623:ACS327688 AMM327623:AMO327688 AWI327623:AWK327688 BGE327623:BGG327688 BQA327623:BQC327688 BZW327623:BZY327688 CJS327623:CJU327688 CTO327623:CTQ327688 DDK327623:DDM327688 DNG327623:DNI327688 DXC327623:DXE327688 EGY327623:EHA327688 EQU327623:EQW327688 FAQ327623:FAS327688 FKM327623:FKO327688 FUI327623:FUK327688 GEE327623:GEG327688 GOA327623:GOC327688 GXW327623:GXY327688 HHS327623:HHU327688 HRO327623:HRQ327688 IBK327623:IBM327688 ILG327623:ILI327688 IVC327623:IVE327688 JEY327623:JFA327688 JOU327623:JOW327688 JYQ327623:JYS327688 KIM327623:KIO327688 KSI327623:KSK327688 LCE327623:LCG327688 LMA327623:LMC327688 LVW327623:LVY327688 MFS327623:MFU327688 MPO327623:MPQ327688 MZK327623:MZM327688 NJG327623:NJI327688 NTC327623:NTE327688 OCY327623:ODA327688 OMU327623:OMW327688 OWQ327623:OWS327688 PGM327623:PGO327688 PQI327623:PQK327688 QAE327623:QAG327688 QKA327623:QKC327688 QTW327623:QTY327688 RDS327623:RDU327688 RNO327623:RNQ327688 RXK327623:RXM327688 SHG327623:SHI327688 SRC327623:SRE327688 TAY327623:TBA327688 TKU327623:TKW327688 TUQ327623:TUS327688 UEM327623:UEO327688 UOI327623:UOK327688 UYE327623:UYG327688 VIA327623:VIC327688 VRW327623:VRY327688 WBS327623:WBU327688 WLO327623:WLQ327688 WVK327623:WVM327688 C393201:D393269 IY393159:JA393224 SU393159:SW393224 ACQ393159:ACS393224 AMM393159:AMO393224 AWI393159:AWK393224 BGE393159:BGG393224 BQA393159:BQC393224 BZW393159:BZY393224 CJS393159:CJU393224 CTO393159:CTQ393224 DDK393159:DDM393224 DNG393159:DNI393224 DXC393159:DXE393224 EGY393159:EHA393224 EQU393159:EQW393224 FAQ393159:FAS393224 FKM393159:FKO393224 FUI393159:FUK393224 GEE393159:GEG393224 GOA393159:GOC393224 GXW393159:GXY393224 HHS393159:HHU393224 HRO393159:HRQ393224 IBK393159:IBM393224 ILG393159:ILI393224 IVC393159:IVE393224 JEY393159:JFA393224 JOU393159:JOW393224 JYQ393159:JYS393224 KIM393159:KIO393224 KSI393159:KSK393224 LCE393159:LCG393224 LMA393159:LMC393224 LVW393159:LVY393224 MFS393159:MFU393224 MPO393159:MPQ393224 MZK393159:MZM393224 NJG393159:NJI393224 NTC393159:NTE393224 OCY393159:ODA393224 OMU393159:OMW393224 OWQ393159:OWS393224 PGM393159:PGO393224 PQI393159:PQK393224 QAE393159:QAG393224 QKA393159:QKC393224 QTW393159:QTY393224 RDS393159:RDU393224 RNO393159:RNQ393224 RXK393159:RXM393224 SHG393159:SHI393224 SRC393159:SRE393224 TAY393159:TBA393224 TKU393159:TKW393224 TUQ393159:TUS393224 UEM393159:UEO393224 UOI393159:UOK393224 UYE393159:UYG393224 VIA393159:VIC393224 VRW393159:VRY393224 WBS393159:WBU393224 WLO393159:WLQ393224 WVK393159:WVM393224 C458737:D458805 IY458695:JA458760 SU458695:SW458760 ACQ458695:ACS458760 AMM458695:AMO458760 AWI458695:AWK458760 BGE458695:BGG458760 BQA458695:BQC458760 BZW458695:BZY458760 CJS458695:CJU458760 CTO458695:CTQ458760 DDK458695:DDM458760 DNG458695:DNI458760 DXC458695:DXE458760 EGY458695:EHA458760 EQU458695:EQW458760 FAQ458695:FAS458760 FKM458695:FKO458760 FUI458695:FUK458760 GEE458695:GEG458760 GOA458695:GOC458760 GXW458695:GXY458760 HHS458695:HHU458760 HRO458695:HRQ458760 IBK458695:IBM458760 ILG458695:ILI458760 IVC458695:IVE458760 JEY458695:JFA458760 JOU458695:JOW458760 JYQ458695:JYS458760 KIM458695:KIO458760 KSI458695:KSK458760 LCE458695:LCG458760 LMA458695:LMC458760 LVW458695:LVY458760 MFS458695:MFU458760 MPO458695:MPQ458760 MZK458695:MZM458760 NJG458695:NJI458760 NTC458695:NTE458760 OCY458695:ODA458760 OMU458695:OMW458760 OWQ458695:OWS458760 PGM458695:PGO458760 PQI458695:PQK458760 QAE458695:QAG458760 QKA458695:QKC458760 QTW458695:QTY458760 RDS458695:RDU458760 RNO458695:RNQ458760 RXK458695:RXM458760 SHG458695:SHI458760 SRC458695:SRE458760 TAY458695:TBA458760 TKU458695:TKW458760 TUQ458695:TUS458760 UEM458695:UEO458760 UOI458695:UOK458760 UYE458695:UYG458760 VIA458695:VIC458760 VRW458695:VRY458760 WBS458695:WBU458760 WLO458695:WLQ458760 WVK458695:WVM458760 C524273:D524341 IY524231:JA524296 SU524231:SW524296 ACQ524231:ACS524296 AMM524231:AMO524296 AWI524231:AWK524296 BGE524231:BGG524296 BQA524231:BQC524296 BZW524231:BZY524296 CJS524231:CJU524296 CTO524231:CTQ524296 DDK524231:DDM524296 DNG524231:DNI524296 DXC524231:DXE524296 EGY524231:EHA524296 EQU524231:EQW524296 FAQ524231:FAS524296 FKM524231:FKO524296 FUI524231:FUK524296 GEE524231:GEG524296 GOA524231:GOC524296 GXW524231:GXY524296 HHS524231:HHU524296 HRO524231:HRQ524296 IBK524231:IBM524296 ILG524231:ILI524296 IVC524231:IVE524296 JEY524231:JFA524296 JOU524231:JOW524296 JYQ524231:JYS524296 KIM524231:KIO524296 KSI524231:KSK524296 LCE524231:LCG524296 LMA524231:LMC524296 LVW524231:LVY524296 MFS524231:MFU524296 MPO524231:MPQ524296 MZK524231:MZM524296 NJG524231:NJI524296 NTC524231:NTE524296 OCY524231:ODA524296 OMU524231:OMW524296 OWQ524231:OWS524296 PGM524231:PGO524296 PQI524231:PQK524296 QAE524231:QAG524296 QKA524231:QKC524296 QTW524231:QTY524296 RDS524231:RDU524296 RNO524231:RNQ524296 RXK524231:RXM524296 SHG524231:SHI524296 SRC524231:SRE524296 TAY524231:TBA524296 TKU524231:TKW524296 TUQ524231:TUS524296 UEM524231:UEO524296 UOI524231:UOK524296 UYE524231:UYG524296 VIA524231:VIC524296 VRW524231:VRY524296 WBS524231:WBU524296 WLO524231:WLQ524296 WVK524231:WVM524296 C589809:D589877 IY589767:JA589832 SU589767:SW589832 ACQ589767:ACS589832 AMM589767:AMO589832 AWI589767:AWK589832 BGE589767:BGG589832 BQA589767:BQC589832 BZW589767:BZY589832 CJS589767:CJU589832 CTO589767:CTQ589832 DDK589767:DDM589832 DNG589767:DNI589832 DXC589767:DXE589832 EGY589767:EHA589832 EQU589767:EQW589832 FAQ589767:FAS589832 FKM589767:FKO589832 FUI589767:FUK589832 GEE589767:GEG589832 GOA589767:GOC589832 GXW589767:GXY589832 HHS589767:HHU589832 HRO589767:HRQ589832 IBK589767:IBM589832 ILG589767:ILI589832 IVC589767:IVE589832 JEY589767:JFA589832 JOU589767:JOW589832 JYQ589767:JYS589832 KIM589767:KIO589832 KSI589767:KSK589832 LCE589767:LCG589832 LMA589767:LMC589832 LVW589767:LVY589832 MFS589767:MFU589832 MPO589767:MPQ589832 MZK589767:MZM589832 NJG589767:NJI589832 NTC589767:NTE589832 OCY589767:ODA589832 OMU589767:OMW589832 OWQ589767:OWS589832 PGM589767:PGO589832 PQI589767:PQK589832 QAE589767:QAG589832 QKA589767:QKC589832 QTW589767:QTY589832 RDS589767:RDU589832 RNO589767:RNQ589832 RXK589767:RXM589832 SHG589767:SHI589832 SRC589767:SRE589832 TAY589767:TBA589832 TKU589767:TKW589832 TUQ589767:TUS589832 UEM589767:UEO589832 UOI589767:UOK589832 UYE589767:UYG589832 VIA589767:VIC589832 VRW589767:VRY589832 WBS589767:WBU589832 WLO589767:WLQ589832 WVK589767:WVM589832 C655345:D655413 IY655303:JA655368 SU655303:SW655368 ACQ655303:ACS655368 AMM655303:AMO655368 AWI655303:AWK655368 BGE655303:BGG655368 BQA655303:BQC655368 BZW655303:BZY655368 CJS655303:CJU655368 CTO655303:CTQ655368 DDK655303:DDM655368 DNG655303:DNI655368 DXC655303:DXE655368 EGY655303:EHA655368 EQU655303:EQW655368 FAQ655303:FAS655368 FKM655303:FKO655368 FUI655303:FUK655368 GEE655303:GEG655368 GOA655303:GOC655368 GXW655303:GXY655368 HHS655303:HHU655368 HRO655303:HRQ655368 IBK655303:IBM655368 ILG655303:ILI655368 IVC655303:IVE655368 JEY655303:JFA655368 JOU655303:JOW655368 JYQ655303:JYS655368 KIM655303:KIO655368 KSI655303:KSK655368 LCE655303:LCG655368 LMA655303:LMC655368 LVW655303:LVY655368 MFS655303:MFU655368 MPO655303:MPQ655368 MZK655303:MZM655368 NJG655303:NJI655368 NTC655303:NTE655368 OCY655303:ODA655368 OMU655303:OMW655368 OWQ655303:OWS655368 PGM655303:PGO655368 PQI655303:PQK655368 QAE655303:QAG655368 QKA655303:QKC655368 QTW655303:QTY655368 RDS655303:RDU655368 RNO655303:RNQ655368 RXK655303:RXM655368 SHG655303:SHI655368 SRC655303:SRE655368 TAY655303:TBA655368 TKU655303:TKW655368 TUQ655303:TUS655368 UEM655303:UEO655368 UOI655303:UOK655368 UYE655303:UYG655368 VIA655303:VIC655368 VRW655303:VRY655368 WBS655303:WBU655368 WLO655303:WLQ655368 WVK655303:WVM655368 C720881:D720949 IY720839:JA720904 SU720839:SW720904 ACQ720839:ACS720904 AMM720839:AMO720904 AWI720839:AWK720904 BGE720839:BGG720904 BQA720839:BQC720904 BZW720839:BZY720904 CJS720839:CJU720904 CTO720839:CTQ720904 DDK720839:DDM720904 DNG720839:DNI720904 DXC720839:DXE720904 EGY720839:EHA720904 EQU720839:EQW720904 FAQ720839:FAS720904 FKM720839:FKO720904 FUI720839:FUK720904 GEE720839:GEG720904 GOA720839:GOC720904 GXW720839:GXY720904 HHS720839:HHU720904 HRO720839:HRQ720904 IBK720839:IBM720904 ILG720839:ILI720904 IVC720839:IVE720904 JEY720839:JFA720904 JOU720839:JOW720904 JYQ720839:JYS720904 KIM720839:KIO720904 KSI720839:KSK720904 LCE720839:LCG720904 LMA720839:LMC720904 LVW720839:LVY720904 MFS720839:MFU720904 MPO720839:MPQ720904 MZK720839:MZM720904 NJG720839:NJI720904 NTC720839:NTE720904 OCY720839:ODA720904 OMU720839:OMW720904 OWQ720839:OWS720904 PGM720839:PGO720904 PQI720839:PQK720904 QAE720839:QAG720904 QKA720839:QKC720904 QTW720839:QTY720904 RDS720839:RDU720904 RNO720839:RNQ720904 RXK720839:RXM720904 SHG720839:SHI720904 SRC720839:SRE720904 TAY720839:TBA720904 TKU720839:TKW720904 TUQ720839:TUS720904 UEM720839:UEO720904 UOI720839:UOK720904 UYE720839:UYG720904 VIA720839:VIC720904 VRW720839:VRY720904 WBS720839:WBU720904 WLO720839:WLQ720904 WVK720839:WVM720904 C786417:D786485 IY786375:JA786440 SU786375:SW786440 ACQ786375:ACS786440 AMM786375:AMO786440 AWI786375:AWK786440 BGE786375:BGG786440 BQA786375:BQC786440 BZW786375:BZY786440 CJS786375:CJU786440 CTO786375:CTQ786440 DDK786375:DDM786440 DNG786375:DNI786440 DXC786375:DXE786440 EGY786375:EHA786440 EQU786375:EQW786440 FAQ786375:FAS786440 FKM786375:FKO786440 FUI786375:FUK786440 GEE786375:GEG786440 GOA786375:GOC786440 GXW786375:GXY786440 HHS786375:HHU786440 HRO786375:HRQ786440 IBK786375:IBM786440 ILG786375:ILI786440 IVC786375:IVE786440 JEY786375:JFA786440 JOU786375:JOW786440 JYQ786375:JYS786440 KIM786375:KIO786440 KSI786375:KSK786440 LCE786375:LCG786440 LMA786375:LMC786440 LVW786375:LVY786440 MFS786375:MFU786440 MPO786375:MPQ786440 MZK786375:MZM786440 NJG786375:NJI786440 NTC786375:NTE786440 OCY786375:ODA786440 OMU786375:OMW786440 OWQ786375:OWS786440 PGM786375:PGO786440 PQI786375:PQK786440 QAE786375:QAG786440 QKA786375:QKC786440 QTW786375:QTY786440 RDS786375:RDU786440 RNO786375:RNQ786440 RXK786375:RXM786440 SHG786375:SHI786440 SRC786375:SRE786440 TAY786375:TBA786440 TKU786375:TKW786440 TUQ786375:TUS786440 UEM786375:UEO786440 UOI786375:UOK786440 UYE786375:UYG786440 VIA786375:VIC786440 VRW786375:VRY786440 WBS786375:WBU786440 WLO786375:WLQ786440 WVK786375:WVM786440 C851953:D852021 IY851911:JA851976 SU851911:SW851976 ACQ851911:ACS851976 AMM851911:AMO851976 AWI851911:AWK851976 BGE851911:BGG851976 BQA851911:BQC851976 BZW851911:BZY851976 CJS851911:CJU851976 CTO851911:CTQ851976 DDK851911:DDM851976 DNG851911:DNI851976 DXC851911:DXE851976 EGY851911:EHA851976 EQU851911:EQW851976 FAQ851911:FAS851976 FKM851911:FKO851976 FUI851911:FUK851976 GEE851911:GEG851976 GOA851911:GOC851976 GXW851911:GXY851976 HHS851911:HHU851976 HRO851911:HRQ851976 IBK851911:IBM851976 ILG851911:ILI851976 IVC851911:IVE851976 JEY851911:JFA851976 JOU851911:JOW851976 JYQ851911:JYS851976 KIM851911:KIO851976 KSI851911:KSK851976 LCE851911:LCG851976 LMA851911:LMC851976 LVW851911:LVY851976 MFS851911:MFU851976 MPO851911:MPQ851976 MZK851911:MZM851976 NJG851911:NJI851976 NTC851911:NTE851976 OCY851911:ODA851976 OMU851911:OMW851976 OWQ851911:OWS851976 PGM851911:PGO851976 PQI851911:PQK851976 QAE851911:QAG851976 QKA851911:QKC851976 QTW851911:QTY851976 RDS851911:RDU851976 RNO851911:RNQ851976 RXK851911:RXM851976 SHG851911:SHI851976 SRC851911:SRE851976 TAY851911:TBA851976 TKU851911:TKW851976 TUQ851911:TUS851976 UEM851911:UEO851976 UOI851911:UOK851976 UYE851911:UYG851976 VIA851911:VIC851976 VRW851911:VRY851976 WBS851911:WBU851976 WLO851911:WLQ851976 WVK851911:WVM851976 C917489:D917557 IY917447:JA917512 SU917447:SW917512 ACQ917447:ACS917512 AMM917447:AMO917512 AWI917447:AWK917512 BGE917447:BGG917512 BQA917447:BQC917512 BZW917447:BZY917512 CJS917447:CJU917512 CTO917447:CTQ917512 DDK917447:DDM917512 DNG917447:DNI917512 DXC917447:DXE917512 EGY917447:EHA917512 EQU917447:EQW917512 FAQ917447:FAS917512 FKM917447:FKO917512 FUI917447:FUK917512 GEE917447:GEG917512 GOA917447:GOC917512 GXW917447:GXY917512 HHS917447:HHU917512 HRO917447:HRQ917512 IBK917447:IBM917512 ILG917447:ILI917512 IVC917447:IVE917512 JEY917447:JFA917512 JOU917447:JOW917512 JYQ917447:JYS917512 KIM917447:KIO917512 KSI917447:KSK917512 LCE917447:LCG917512 LMA917447:LMC917512 LVW917447:LVY917512 MFS917447:MFU917512 MPO917447:MPQ917512 MZK917447:MZM917512 NJG917447:NJI917512 NTC917447:NTE917512 OCY917447:ODA917512 OMU917447:OMW917512 OWQ917447:OWS917512 PGM917447:PGO917512 PQI917447:PQK917512 QAE917447:QAG917512 QKA917447:QKC917512 QTW917447:QTY917512 RDS917447:RDU917512 RNO917447:RNQ917512 RXK917447:RXM917512 SHG917447:SHI917512 SRC917447:SRE917512 TAY917447:TBA917512 TKU917447:TKW917512 TUQ917447:TUS917512 UEM917447:UEO917512 UOI917447:UOK917512 UYE917447:UYG917512 VIA917447:VIC917512 VRW917447:VRY917512 WBS917447:WBU917512 WLO917447:WLQ917512 WVK917447:WVM917512 C983025:D983093 IY982983:JA983048 SU982983:SW983048 ACQ982983:ACS983048 AMM982983:AMO983048 AWI982983:AWK983048 BGE982983:BGG983048 BQA982983:BQC983048 BZW982983:BZY983048 CJS982983:CJU983048 CTO982983:CTQ983048 DDK982983:DDM983048 DNG982983:DNI983048 DXC982983:DXE983048 EGY982983:EHA983048 EQU982983:EQW983048 FAQ982983:FAS983048 FKM982983:FKO983048 FUI982983:FUK983048 GEE982983:GEG983048 GOA982983:GOC983048 GXW982983:GXY983048 HHS982983:HHU983048 HRO982983:HRQ983048 IBK982983:IBM983048 ILG982983:ILI983048 IVC982983:IVE983048 JEY982983:JFA983048 JOU982983:JOW983048 JYQ982983:JYS983048 KIM982983:KIO983048 KSI982983:KSK983048 LCE982983:LCG983048 LMA982983:LMC983048 LVW982983:LVY983048 MFS982983:MFU983048 MPO982983:MPQ983048 MZK982983:MZM983048 NJG982983:NJI983048 NTC982983:NTE983048 OCY982983:ODA983048 OMU982983:OMW983048 OWQ982983:OWS983048 PGM982983:PGO983048 PQI982983:PQK983048 QAE982983:QAG983048 QKA982983:QKC983048 QTW982983:QTY983048 RDS982983:RDU983048 RNO982983:RNQ983048 RXK982983:RXM983048 SHG982983:SHI983048 SRC982983:SRE983048 TAY982983:TBA983048 TKU982983:TKW983048 TUQ982983:TUS983048 UEM982983:UEO983048 UOI982983:UOK983048 UYE982983:UYG983048 VIA982983:VIC983048 VRW982983:VRY983048 WBS982983:WBU983048 WLO982983:WLQ983048 B65609:B65631 B131145:B131167 B196681:B196703 B262217:B262239 B327753:B327775 B393289:B393311 B458825:B458847 B524361:B524383 B589897:B589919 B655433:B655455 B720969:B720991 B786505:B786527 B852041:B852063 B917577:B917599 B983113:B983135 B65603:D65605 B131139:D131141 B196675:D196677 B262211:D262213 B327747:D327749 B393283:D393285 B458819:D458821 B524355:D524357 B589891:D589893 B655427:D655429 B720963:D720965 B786499:D786501 B852035:D852037 B917571:D917573 B983107:D983109 B65489:B65589 B131025:B131125 B196561:B196661 B262097:B262197 B327633:B327733 B393169:B393269 B458705:B458805 B524241:B524341 B589777:B589877 B655313:B655413 B720849:B720949 B786385:B786485 B851921:B852021 B917457:B917557 B982993:B983093 C65606:C65610 C131142:C131146 C196678:C196682 C262214:C262218 C327750:C327754 C393286:C393290 C458822:C458826 C524358:C524362 C589894:C589898 C655430:C655434 C720966:C720970 C786502:C786506 C852038:C852042 C917574:C917578 C983110:C983114 C67:D67 B44:D66 JA44:JA68 WVM44:WVM68 WLQ44:WLQ68 WBU44:WBU68 VRY44:VRY68 VIC44:VIC68 UYG44:UYG68 UOK44:UOK68 UEO44:UEO68 TUS44:TUS68 TKW44:TKW68 TBA44:TBA68 SRE44:SRE68 SHI44:SHI68 RXM44:RXM68 RNQ44:RNQ68 RDU44:RDU68 QTY44:QTY68 QKC44:QKC68 QAG44:QAG68 PQK44:PQK68 PGO44:PGO68 OWS44:OWS68 OMW44:OMW68 ODA44:ODA68 NTE44:NTE68 NJI44:NJI68 MZM44:MZM68 MPQ44:MPQ68 MFU44:MFU68 LVY44:LVY68 LMC44:LMC68 LCG44:LCG68 KSK44:KSK68 KIO44:KIO68 JYS44:JYS68 JOW44:JOW68 JFA44:JFA68 IVE44:IVE68 ILI44:ILI68 IBM44:IBM68 HRQ44:HRQ68 HHU44:HHU68 GXY44:GXY68 GOC44:GOC68 GEG44:GEG68 FUK44:FUK68 FKO44:FKO68 FAS44:FAS68 EQW44:EQW68 EHA44:EHA68 DXE44:DXE68 DNI44:DNI68 DDM44:DDM68 CTQ44:CTQ68 CJU44:CJU68 BZY44:BZY68 BQC44:BQC68 BGG44:BGG68 AWK44:AWK68 AMO44:AMO68 ACS44:ACS68 SW44:SW68 WVK44:WVL67 WLO44:WLP67 WBS44:WBT67 VRW44:VRX67 VIA44:VIB67 UYE44:UYF67 UOI44:UOJ67 UEM44:UEN67 TUQ44:TUR67 TKU44:TKV67 TAY44:TAZ67 SRC44:SRD67 SHG44:SHH67 RXK44:RXL67 RNO44:RNP67 RDS44:RDT67 QTW44:QTX67 QKA44:QKB67 QAE44:QAF67 PQI44:PQJ67 PGM44:PGN67 OWQ44:OWR67 OMU44:OMV67 OCY44:OCZ67 NTC44:NTD67 NJG44:NJH67 MZK44:MZL67 MPO44:MPP67 MFS44:MFT67 LVW44:LVX67 LMA44:LMB67 LCE44:LCF67 KSI44:KSJ67 KIM44:KIN67 JYQ44:JYR67 JOU44:JOV67 JEY44:JEZ67 IVC44:IVD67 ILG44:ILH67 IBK44:IBL67 HRO44:HRP67 HHS44:HHT67 GXW44:GXX67 GOA44:GOB67 GEE44:GEF67 FUI44:FUJ67 FKM44:FKN67 FAQ44:FAR67 EQU44:EQV67 EGY44:EGZ67 DXC44:DXD67 DNG44:DNH67 DDK44:DDL67 CTO44:CTP67 CJS44:CJT67 BZW44:BZX67 BQA44:BQB67 BGE44:BGF67 AWI44:AWJ67 AMM44:AMN67 ACQ44:ACR67 SU44:SV67 IY44:IZ67 C69:D71 B67:B71 B72:D114 WVK72:WVM114 WLO72:WLQ114 WBS72:WBU114 VRW72:VRY114 VIA72:VIC114 UYE72:UYG114 UOI72:UOK114 UEM72:UEO114 TUQ72:TUS114 TKU72:TKW114 TAY72:TBA114 SRC72:SRE114 SHG72:SHI114 RXK72:RXM114 RNO72:RNQ114 RDS72:RDU114 QTW72:QTY114 QKA72:QKC114 QAE72:QAG114 PQI72:PQK114 PGM72:PGO114 OWQ72:OWS114 OMU72:OMW114 OCY72:ODA114 NTC72:NTE114 NJG72:NJI114 MZK72:MZM114 MPO72:MPQ114 MFS72:MFU114 LVW72:LVY114 LMA72:LMC114 LCE72:LCG114 KSI72:KSK114 KIM72:KIO114 JYQ72:JYS114 JOU72:JOW114 JEY72:JFA114 IVC72:IVE114 ILG72:ILI114 IBK72:IBM114 HRO72:HRQ114 HHS72:HHU114 GXW72:GXY114 GOA72:GOC114 GEE72:GEG114 FUI72:FUK114 FKM72:FKO114 FAQ72:FAS114 EQU72:EQW114 EGY72:EHA114 DXC72:DXE114 DNG72:DNI114 DDK72:DDM114 CTO72:CTQ114 CJS72:CJU114 BZW72:BZY114 BQA72:BQC114 BGE72:BGG114 AWI72:AWK114 AMM72:AMO114 ACQ72:ACS114 SU72:SW114 IY72:JA114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98"/>
  <sheetViews>
    <sheetView topLeftCell="F85" zoomScale="70" zoomScaleNormal="70" workbookViewId="0">
      <selection activeCell="K93" sqref="K93:R93"/>
    </sheetView>
  </sheetViews>
  <sheetFormatPr defaultRowHeight="15"/>
  <cols>
    <col min="1" max="1" width="4.7109375" bestFit="1" customWidth="1"/>
    <col min="2" max="2" width="13.7109375" customWidth="1"/>
    <col min="3" max="3" width="12.85546875" customWidth="1"/>
    <col min="4" max="4" width="13.140625" customWidth="1"/>
    <col min="5" max="5" width="59.7109375" bestFit="1" customWidth="1"/>
    <col min="6" max="6" width="57.85546875" style="11" bestFit="1" customWidth="1"/>
    <col min="7" max="7" width="40.140625" customWidth="1"/>
    <col min="8" max="8" width="21.42578125" customWidth="1"/>
    <col min="9" max="9" width="10.42578125" customWidth="1"/>
    <col min="10" max="10" width="39.42578125" style="11" customWidth="1"/>
    <col min="11" max="11" width="17" customWidth="1"/>
    <col min="12" max="12" width="15.85546875" customWidth="1"/>
    <col min="13" max="16" width="14.7109375" customWidth="1"/>
    <col min="17" max="17" width="22.85546875" customWidth="1"/>
    <col min="18" max="18"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2" spans="1:18">
      <c r="A2" s="133" t="s">
        <v>5811</v>
      </c>
      <c r="B2" s="2"/>
      <c r="C2" s="2"/>
      <c r="D2" s="2"/>
      <c r="E2" s="2"/>
      <c r="G2" s="2"/>
      <c r="H2" s="2"/>
      <c r="I2" s="2"/>
      <c r="K2" s="2"/>
      <c r="L2" s="2"/>
      <c r="Q2" s="2"/>
    </row>
    <row r="3" spans="1:18" ht="12.75" customHeight="1">
      <c r="A3" s="1"/>
      <c r="B3" s="2"/>
      <c r="C3" s="2"/>
      <c r="D3" s="2"/>
      <c r="E3" s="2"/>
      <c r="G3" s="2"/>
      <c r="H3" s="2"/>
      <c r="I3" s="2"/>
      <c r="K3" s="2"/>
      <c r="L3" s="2"/>
      <c r="Q3" s="2"/>
    </row>
    <row r="4" spans="1:18" s="3" customFormat="1" ht="30" customHeight="1">
      <c r="A4" s="487" t="s">
        <v>0</v>
      </c>
      <c r="B4" s="489" t="s">
        <v>1</v>
      </c>
      <c r="C4" s="489" t="s">
        <v>2</v>
      </c>
      <c r="D4" s="489" t="s">
        <v>3</v>
      </c>
      <c r="E4" s="487" t="s">
        <v>4873</v>
      </c>
      <c r="F4" s="487" t="s">
        <v>5</v>
      </c>
      <c r="G4" s="487" t="s">
        <v>6</v>
      </c>
      <c r="H4" s="486" t="s">
        <v>7</v>
      </c>
      <c r="I4" s="486"/>
      <c r="J4" s="487" t="s">
        <v>4874</v>
      </c>
      <c r="K4" s="484" t="s">
        <v>1225</v>
      </c>
      <c r="L4" s="485"/>
      <c r="M4" s="486" t="s">
        <v>4875</v>
      </c>
      <c r="N4" s="486"/>
      <c r="O4" s="486" t="s">
        <v>4876</v>
      </c>
      <c r="P4" s="486"/>
      <c r="Q4" s="487" t="s">
        <v>12</v>
      </c>
      <c r="R4" s="489" t="s">
        <v>13</v>
      </c>
    </row>
    <row r="5" spans="1:18" s="3" customFormat="1" ht="35.25" customHeight="1">
      <c r="A5" s="488"/>
      <c r="B5" s="490"/>
      <c r="C5" s="490"/>
      <c r="D5" s="490"/>
      <c r="E5" s="488"/>
      <c r="F5" s="488"/>
      <c r="G5" s="488"/>
      <c r="H5" s="151" t="s">
        <v>14</v>
      </c>
      <c r="I5" s="151" t="s">
        <v>4877</v>
      </c>
      <c r="J5" s="488"/>
      <c r="K5" s="152">
        <v>2016</v>
      </c>
      <c r="L5" s="152">
        <v>2017</v>
      </c>
      <c r="M5" s="152">
        <v>2016</v>
      </c>
      <c r="N5" s="152">
        <v>2017</v>
      </c>
      <c r="O5" s="152">
        <v>2016</v>
      </c>
      <c r="P5" s="152">
        <v>2017</v>
      </c>
      <c r="Q5" s="488"/>
      <c r="R5" s="490"/>
    </row>
    <row r="6" spans="1:18" s="3" customFormat="1" ht="15.75" customHeight="1">
      <c r="A6" s="149" t="s">
        <v>16</v>
      </c>
      <c r="B6" s="151" t="s">
        <v>17</v>
      </c>
      <c r="C6" s="151" t="s">
        <v>18</v>
      </c>
      <c r="D6" s="151" t="s">
        <v>19</v>
      </c>
      <c r="E6" s="149" t="s">
        <v>20</v>
      </c>
      <c r="F6" s="149" t="s">
        <v>21</v>
      </c>
      <c r="G6" s="149" t="s">
        <v>22</v>
      </c>
      <c r="H6" s="151" t="s">
        <v>23</v>
      </c>
      <c r="I6" s="151" t="s">
        <v>24</v>
      </c>
      <c r="J6" s="149" t="s">
        <v>25</v>
      </c>
      <c r="K6" s="152" t="s">
        <v>26</v>
      </c>
      <c r="L6" s="152" t="s">
        <v>27</v>
      </c>
      <c r="M6" s="152" t="s">
        <v>28</v>
      </c>
      <c r="N6" s="152" t="s">
        <v>29</v>
      </c>
      <c r="O6" s="152" t="s">
        <v>30</v>
      </c>
      <c r="P6" s="152" t="s">
        <v>31</v>
      </c>
      <c r="Q6" s="149" t="s">
        <v>32</v>
      </c>
      <c r="R6" s="151" t="s">
        <v>33</v>
      </c>
    </row>
    <row r="7" spans="1:18" s="404" customFormat="1" ht="327" customHeight="1">
      <c r="A7" s="200">
        <v>1</v>
      </c>
      <c r="B7" s="200" t="s">
        <v>1250</v>
      </c>
      <c r="C7" s="200" t="s">
        <v>1237</v>
      </c>
      <c r="D7" s="200">
        <v>11</v>
      </c>
      <c r="E7" s="200" t="s">
        <v>5400</v>
      </c>
      <c r="F7" s="406" t="s">
        <v>5806</v>
      </c>
      <c r="G7" s="403" t="s">
        <v>5401</v>
      </c>
      <c r="H7" s="200" t="s">
        <v>279</v>
      </c>
      <c r="I7" s="93">
        <v>40</v>
      </c>
      <c r="J7" s="403" t="s">
        <v>5805</v>
      </c>
      <c r="L7" s="200" t="s">
        <v>38</v>
      </c>
      <c r="N7" s="229">
        <v>150000</v>
      </c>
      <c r="O7" s="407"/>
      <c r="P7" s="229">
        <v>150000</v>
      </c>
      <c r="Q7" s="222" t="s">
        <v>5398</v>
      </c>
      <c r="R7" s="224" t="s">
        <v>5399</v>
      </c>
    </row>
    <row r="8" spans="1:18" s="404" customFormat="1" ht="267" customHeight="1">
      <c r="A8" s="220">
        <v>2</v>
      </c>
      <c r="B8" s="220" t="s">
        <v>1663</v>
      </c>
      <c r="C8" s="220" t="s">
        <v>1237</v>
      </c>
      <c r="D8" s="220">
        <v>10</v>
      </c>
      <c r="E8" s="222" t="s">
        <v>5402</v>
      </c>
      <c r="F8" s="222" t="s">
        <v>5403</v>
      </c>
      <c r="G8" s="408" t="s">
        <v>5406</v>
      </c>
      <c r="H8" s="200" t="s">
        <v>5407</v>
      </c>
      <c r="I8" s="200" t="s">
        <v>5408</v>
      </c>
      <c r="J8" s="222" t="s">
        <v>5405</v>
      </c>
      <c r="K8" s="222" t="s">
        <v>53</v>
      </c>
      <c r="L8" s="222" t="s">
        <v>44</v>
      </c>
      <c r="M8" s="227">
        <v>141212.20000000001</v>
      </c>
      <c r="N8" s="227">
        <v>779548.57110000006</v>
      </c>
      <c r="O8" s="227">
        <v>141212.20000000001</v>
      </c>
      <c r="P8" s="227">
        <v>779548.57110000006</v>
      </c>
      <c r="Q8" s="222" t="s">
        <v>5398</v>
      </c>
      <c r="R8" s="224" t="s">
        <v>5399</v>
      </c>
    </row>
    <row r="9" spans="1:18" s="203" customFormat="1" ht="56.25" customHeight="1">
      <c r="A9" s="732">
        <v>3</v>
      </c>
      <c r="B9" s="732" t="s">
        <v>1663</v>
      </c>
      <c r="C9" s="732" t="s">
        <v>1237</v>
      </c>
      <c r="D9" s="732">
        <v>10</v>
      </c>
      <c r="E9" s="727" t="s">
        <v>5409</v>
      </c>
      <c r="F9" s="727" t="s">
        <v>5410</v>
      </c>
      <c r="G9" s="727" t="s">
        <v>5411</v>
      </c>
      <c r="H9" s="200" t="s">
        <v>5404</v>
      </c>
      <c r="I9" s="200">
        <v>1</v>
      </c>
      <c r="J9" s="727" t="s">
        <v>5412</v>
      </c>
      <c r="K9" s="727" t="s">
        <v>44</v>
      </c>
      <c r="L9" s="727" t="s">
        <v>5414</v>
      </c>
      <c r="M9" s="724">
        <v>432511.16</v>
      </c>
      <c r="N9" s="724">
        <v>0</v>
      </c>
      <c r="O9" s="724">
        <v>432511.16</v>
      </c>
      <c r="P9" s="724">
        <v>0</v>
      </c>
      <c r="Q9" s="727" t="s">
        <v>5398</v>
      </c>
      <c r="R9" s="724" t="s">
        <v>5399</v>
      </c>
    </row>
    <row r="10" spans="1:18" s="203" customFormat="1" ht="58.5" customHeight="1">
      <c r="A10" s="733"/>
      <c r="B10" s="733"/>
      <c r="C10" s="733"/>
      <c r="D10" s="733"/>
      <c r="E10" s="728"/>
      <c r="F10" s="728"/>
      <c r="G10" s="728"/>
      <c r="H10" s="200" t="s">
        <v>101</v>
      </c>
      <c r="I10" s="200">
        <v>450</v>
      </c>
      <c r="J10" s="728"/>
      <c r="K10" s="728"/>
      <c r="L10" s="728"/>
      <c r="M10" s="725"/>
      <c r="N10" s="725"/>
      <c r="O10" s="725"/>
      <c r="P10" s="725"/>
      <c r="Q10" s="728"/>
      <c r="R10" s="730"/>
    </row>
    <row r="11" spans="1:18" s="203" customFormat="1" ht="63" customHeight="1">
      <c r="A11" s="733"/>
      <c r="B11" s="733"/>
      <c r="C11" s="733"/>
      <c r="D11" s="733"/>
      <c r="E11" s="728"/>
      <c r="F11" s="728"/>
      <c r="G11" s="728"/>
      <c r="H11" s="200" t="s">
        <v>5413</v>
      </c>
      <c r="I11" s="200">
        <v>10</v>
      </c>
      <c r="J11" s="728"/>
      <c r="K11" s="728"/>
      <c r="L11" s="728"/>
      <c r="M11" s="725"/>
      <c r="N11" s="725"/>
      <c r="O11" s="725"/>
      <c r="P11" s="725"/>
      <c r="Q11" s="728"/>
      <c r="R11" s="730"/>
    </row>
    <row r="12" spans="1:18" s="203" customFormat="1" ht="66" customHeight="1">
      <c r="A12" s="733"/>
      <c r="B12" s="733"/>
      <c r="C12" s="733"/>
      <c r="D12" s="733"/>
      <c r="E12" s="728"/>
      <c r="F12" s="728"/>
      <c r="G12" s="728"/>
      <c r="H12" s="200" t="s">
        <v>1363</v>
      </c>
      <c r="I12" s="200">
        <v>2</v>
      </c>
      <c r="J12" s="728"/>
      <c r="K12" s="728"/>
      <c r="L12" s="728"/>
      <c r="M12" s="725"/>
      <c r="N12" s="725"/>
      <c r="O12" s="725"/>
      <c r="P12" s="725"/>
      <c r="Q12" s="728"/>
      <c r="R12" s="730"/>
    </row>
    <row r="13" spans="1:18" s="203" customFormat="1" ht="60.75" customHeight="1">
      <c r="A13" s="734"/>
      <c r="B13" s="734"/>
      <c r="C13" s="734"/>
      <c r="D13" s="734"/>
      <c r="E13" s="729"/>
      <c r="F13" s="729"/>
      <c r="G13" s="729"/>
      <c r="H13" s="200" t="s">
        <v>199</v>
      </c>
      <c r="I13" s="200">
        <v>21</v>
      </c>
      <c r="J13" s="729"/>
      <c r="K13" s="729"/>
      <c r="L13" s="729"/>
      <c r="M13" s="726"/>
      <c r="N13" s="726"/>
      <c r="O13" s="726"/>
      <c r="P13" s="726"/>
      <c r="Q13" s="729"/>
      <c r="R13" s="731"/>
    </row>
    <row r="14" spans="1:18" s="203" customFormat="1" ht="146.25" customHeight="1">
      <c r="A14" s="201">
        <v>4</v>
      </c>
      <c r="B14" s="201" t="s">
        <v>5415</v>
      </c>
      <c r="C14" s="201" t="s">
        <v>43</v>
      </c>
      <c r="D14" s="201">
        <v>12</v>
      </c>
      <c r="E14" s="200" t="s">
        <v>5416</v>
      </c>
      <c r="F14" s="200" t="s">
        <v>5417</v>
      </c>
      <c r="G14" s="200" t="s">
        <v>5418</v>
      </c>
      <c r="H14" s="200" t="s">
        <v>5066</v>
      </c>
      <c r="I14" s="200">
        <v>2</v>
      </c>
      <c r="J14" s="200" t="s">
        <v>5419</v>
      </c>
      <c r="K14" s="200" t="s">
        <v>44</v>
      </c>
      <c r="L14" s="200" t="s">
        <v>40</v>
      </c>
      <c r="M14" s="202">
        <v>89249.88</v>
      </c>
      <c r="N14" s="202">
        <v>114267</v>
      </c>
      <c r="O14" s="202">
        <v>89249.88</v>
      </c>
      <c r="P14" s="202">
        <v>114267</v>
      </c>
      <c r="Q14" s="200" t="s">
        <v>5398</v>
      </c>
      <c r="R14" s="224" t="s">
        <v>5399</v>
      </c>
    </row>
    <row r="15" spans="1:18" s="203" customFormat="1" ht="78" customHeight="1">
      <c r="A15" s="732">
        <v>5</v>
      </c>
      <c r="B15" s="732" t="s">
        <v>5420</v>
      </c>
      <c r="C15" s="732" t="s">
        <v>4098</v>
      </c>
      <c r="D15" s="732">
        <v>12</v>
      </c>
      <c r="E15" s="727" t="s">
        <v>5421</v>
      </c>
      <c r="F15" s="727" t="s">
        <v>5422</v>
      </c>
      <c r="G15" s="727" t="s">
        <v>5423</v>
      </c>
      <c r="H15" s="200" t="s">
        <v>350</v>
      </c>
      <c r="I15" s="200">
        <v>3</v>
      </c>
      <c r="J15" s="727" t="s">
        <v>5424</v>
      </c>
      <c r="K15" s="727" t="s">
        <v>1262</v>
      </c>
      <c r="L15" s="727" t="s">
        <v>42</v>
      </c>
      <c r="M15" s="735">
        <v>32169.9</v>
      </c>
      <c r="N15" s="735">
        <v>80000</v>
      </c>
      <c r="O15" s="735">
        <v>32169.9</v>
      </c>
      <c r="P15" s="735">
        <v>80000</v>
      </c>
      <c r="Q15" s="727" t="s">
        <v>5398</v>
      </c>
      <c r="R15" s="724" t="s">
        <v>5399</v>
      </c>
    </row>
    <row r="16" spans="1:18" s="203" customFormat="1" ht="83.25" customHeight="1">
      <c r="A16" s="734"/>
      <c r="B16" s="734"/>
      <c r="C16" s="734"/>
      <c r="D16" s="734"/>
      <c r="E16" s="729"/>
      <c r="F16" s="729"/>
      <c r="G16" s="729"/>
      <c r="H16" s="200" t="s">
        <v>281</v>
      </c>
      <c r="I16" s="200">
        <v>300</v>
      </c>
      <c r="J16" s="729"/>
      <c r="K16" s="729"/>
      <c r="L16" s="729"/>
      <c r="M16" s="726"/>
      <c r="N16" s="726"/>
      <c r="O16" s="726"/>
      <c r="P16" s="726"/>
      <c r="Q16" s="729"/>
      <c r="R16" s="731"/>
    </row>
    <row r="17" spans="1:18" s="203" customFormat="1" ht="206.25" customHeight="1">
      <c r="A17" s="732">
        <v>6</v>
      </c>
      <c r="B17" s="732" t="s">
        <v>5425</v>
      </c>
      <c r="C17" s="732" t="s">
        <v>5426</v>
      </c>
      <c r="D17" s="732">
        <v>4</v>
      </c>
      <c r="E17" s="727" t="s">
        <v>5427</v>
      </c>
      <c r="F17" s="727" t="s">
        <v>5430</v>
      </c>
      <c r="G17" s="727" t="s">
        <v>5807</v>
      </c>
      <c r="H17" s="200" t="s">
        <v>5431</v>
      </c>
      <c r="I17" s="200">
        <v>580</v>
      </c>
      <c r="J17" s="727" t="s">
        <v>5428</v>
      </c>
      <c r="K17" s="727" t="s">
        <v>35</v>
      </c>
      <c r="L17" s="727" t="s">
        <v>44</v>
      </c>
      <c r="M17" s="724">
        <v>1600</v>
      </c>
      <c r="N17" s="735">
        <v>494192</v>
      </c>
      <c r="O17" s="724">
        <v>1600</v>
      </c>
      <c r="P17" s="735">
        <v>494192</v>
      </c>
      <c r="Q17" s="727" t="s">
        <v>5429</v>
      </c>
      <c r="R17" s="724" t="s">
        <v>5399</v>
      </c>
    </row>
    <row r="18" spans="1:18" s="203" customFormat="1" ht="48.75" customHeight="1">
      <c r="A18" s="733"/>
      <c r="B18" s="733"/>
      <c r="C18" s="733"/>
      <c r="D18" s="733"/>
      <c r="E18" s="728"/>
      <c r="F18" s="728"/>
      <c r="G18" s="728"/>
      <c r="H18" s="200" t="s">
        <v>5432</v>
      </c>
      <c r="I18" s="200">
        <v>290</v>
      </c>
      <c r="J18" s="728"/>
      <c r="K18" s="728"/>
      <c r="L18" s="728"/>
      <c r="M18" s="730"/>
      <c r="N18" s="725"/>
      <c r="O18" s="730"/>
      <c r="P18" s="725"/>
      <c r="Q18" s="728"/>
      <c r="R18" s="730"/>
    </row>
    <row r="19" spans="1:18" s="203" customFormat="1" ht="48.75" customHeight="1">
      <c r="A19" s="733"/>
      <c r="B19" s="733"/>
      <c r="C19" s="733"/>
      <c r="D19" s="733"/>
      <c r="E19" s="728"/>
      <c r="F19" s="728"/>
      <c r="G19" s="728"/>
      <c r="H19" s="200" t="s">
        <v>5433</v>
      </c>
      <c r="I19" s="200">
        <v>50</v>
      </c>
      <c r="J19" s="728"/>
      <c r="K19" s="728"/>
      <c r="L19" s="728"/>
      <c r="M19" s="730"/>
      <c r="N19" s="725"/>
      <c r="O19" s="730"/>
      <c r="P19" s="725"/>
      <c r="Q19" s="728"/>
      <c r="R19" s="730"/>
    </row>
    <row r="20" spans="1:18" s="203" customFormat="1" ht="117" customHeight="1">
      <c r="A20" s="733"/>
      <c r="B20" s="733"/>
      <c r="C20" s="733"/>
      <c r="D20" s="733"/>
      <c r="E20" s="728"/>
      <c r="F20" s="728"/>
      <c r="G20" s="728"/>
      <c r="H20" s="200" t="s">
        <v>5434</v>
      </c>
      <c r="I20" s="200">
        <v>22</v>
      </c>
      <c r="J20" s="728"/>
      <c r="K20" s="728"/>
      <c r="L20" s="728"/>
      <c r="M20" s="730"/>
      <c r="N20" s="725"/>
      <c r="O20" s="730"/>
      <c r="P20" s="725"/>
      <c r="Q20" s="728"/>
      <c r="R20" s="730"/>
    </row>
    <row r="21" spans="1:18" s="203" customFormat="1" ht="51.75" customHeight="1">
      <c r="A21" s="734"/>
      <c r="B21" s="734"/>
      <c r="C21" s="734"/>
      <c r="D21" s="734"/>
      <c r="E21" s="729"/>
      <c r="F21" s="729"/>
      <c r="G21" s="729"/>
      <c r="H21" s="200" t="s">
        <v>5435</v>
      </c>
      <c r="I21" s="200">
        <v>180</v>
      </c>
      <c r="J21" s="729"/>
      <c r="K21" s="729"/>
      <c r="L21" s="729"/>
      <c r="M21" s="731"/>
      <c r="N21" s="726"/>
      <c r="O21" s="731"/>
      <c r="P21" s="726"/>
      <c r="Q21" s="729"/>
      <c r="R21" s="731"/>
    </row>
    <row r="22" spans="1:18" s="203" customFormat="1" ht="90.75" customHeight="1">
      <c r="A22" s="201">
        <v>7</v>
      </c>
      <c r="B22" s="201" t="s">
        <v>1275</v>
      </c>
      <c r="C22" s="201" t="s">
        <v>56</v>
      </c>
      <c r="D22" s="201">
        <v>10</v>
      </c>
      <c r="E22" s="200" t="s">
        <v>5436</v>
      </c>
      <c r="F22" s="200" t="s">
        <v>5437</v>
      </c>
      <c r="G22" s="200" t="s">
        <v>5438</v>
      </c>
      <c r="H22" s="200" t="s">
        <v>5439</v>
      </c>
      <c r="I22" s="200">
        <v>2</v>
      </c>
      <c r="J22" s="200" t="s">
        <v>5440</v>
      </c>
      <c r="K22" s="200" t="s">
        <v>44</v>
      </c>
      <c r="L22" s="200" t="s">
        <v>44</v>
      </c>
      <c r="M22" s="202">
        <v>400000</v>
      </c>
      <c r="N22" s="202">
        <v>300000</v>
      </c>
      <c r="O22" s="202">
        <v>400000</v>
      </c>
      <c r="P22" s="202">
        <v>300000</v>
      </c>
      <c r="Q22" s="200" t="s">
        <v>5441</v>
      </c>
      <c r="R22" s="224" t="s">
        <v>5399</v>
      </c>
    </row>
    <row r="23" spans="1:18" s="203" customFormat="1" ht="76.5">
      <c r="A23" s="201">
        <v>8</v>
      </c>
      <c r="B23" s="201" t="s">
        <v>1275</v>
      </c>
      <c r="C23" s="201" t="s">
        <v>489</v>
      </c>
      <c r="D23" s="201">
        <v>10</v>
      </c>
      <c r="E23" s="200" t="s">
        <v>5442</v>
      </c>
      <c r="F23" s="200" t="s">
        <v>5437</v>
      </c>
      <c r="G23" s="200" t="s">
        <v>5438</v>
      </c>
      <c r="H23" s="200" t="s">
        <v>5439</v>
      </c>
      <c r="I23" s="200">
        <v>2</v>
      </c>
      <c r="J23" s="200" t="s">
        <v>5443</v>
      </c>
      <c r="K23" s="200" t="s">
        <v>44</v>
      </c>
      <c r="L23" s="200" t="s">
        <v>44</v>
      </c>
      <c r="M23" s="202">
        <v>57502.5</v>
      </c>
      <c r="N23" s="202">
        <f>100000-M23</f>
        <v>42497.5</v>
      </c>
      <c r="O23" s="202">
        <v>57502.5</v>
      </c>
      <c r="P23" s="202">
        <f>100000-O23</f>
        <v>42497.5</v>
      </c>
      <c r="Q23" s="200" t="s">
        <v>5441</v>
      </c>
      <c r="R23" s="224" t="s">
        <v>5399</v>
      </c>
    </row>
    <row r="24" spans="1:18" s="203" customFormat="1" ht="126" customHeight="1">
      <c r="A24" s="201">
        <v>9</v>
      </c>
      <c r="B24" s="201" t="s">
        <v>1275</v>
      </c>
      <c r="C24" s="201" t="s">
        <v>489</v>
      </c>
      <c r="D24" s="201">
        <v>10</v>
      </c>
      <c r="E24" s="200" t="s">
        <v>5444</v>
      </c>
      <c r="F24" s="200" t="s">
        <v>5437</v>
      </c>
      <c r="G24" s="200" t="s">
        <v>5438</v>
      </c>
      <c r="H24" s="200" t="s">
        <v>5439</v>
      </c>
      <c r="I24" s="200">
        <v>2</v>
      </c>
      <c r="J24" s="200" t="s">
        <v>5440</v>
      </c>
      <c r="K24" s="200" t="s">
        <v>44</v>
      </c>
      <c r="L24" s="200" t="s">
        <v>44</v>
      </c>
      <c r="M24" s="229">
        <v>261499.4</v>
      </c>
      <c r="N24" s="202">
        <v>310000</v>
      </c>
      <c r="O24" s="229">
        <v>261499.4</v>
      </c>
      <c r="P24" s="202">
        <v>310000</v>
      </c>
      <c r="Q24" s="200" t="s">
        <v>5441</v>
      </c>
      <c r="R24" s="224" t="s">
        <v>5399</v>
      </c>
    </row>
    <row r="25" spans="1:18" s="405" customFormat="1" ht="117.75" customHeight="1">
      <c r="A25" s="201">
        <v>10</v>
      </c>
      <c r="B25" s="201" t="s">
        <v>3096</v>
      </c>
      <c r="C25" s="201" t="s">
        <v>1298</v>
      </c>
      <c r="D25" s="201">
        <v>13</v>
      </c>
      <c r="E25" s="200" t="s">
        <v>5445</v>
      </c>
      <c r="F25" s="200" t="s">
        <v>5446</v>
      </c>
      <c r="G25" s="200" t="s">
        <v>5447</v>
      </c>
      <c r="H25" s="200" t="s">
        <v>5448</v>
      </c>
      <c r="I25" s="200">
        <v>148</v>
      </c>
      <c r="J25" s="200" t="s">
        <v>5449</v>
      </c>
      <c r="K25" s="200" t="s">
        <v>44</v>
      </c>
      <c r="L25" s="200"/>
      <c r="M25" s="202">
        <v>150000</v>
      </c>
      <c r="N25" s="202"/>
      <c r="O25" s="202">
        <v>150000</v>
      </c>
      <c r="P25" s="202"/>
      <c r="Q25" s="200" t="s">
        <v>5441</v>
      </c>
      <c r="R25" s="229" t="s">
        <v>5399</v>
      </c>
    </row>
    <row r="26" spans="1:18" s="203" customFormat="1" ht="121.5" customHeight="1">
      <c r="A26" s="221">
        <v>11</v>
      </c>
      <c r="B26" s="221" t="s">
        <v>3096</v>
      </c>
      <c r="C26" s="221" t="s">
        <v>1298</v>
      </c>
      <c r="D26" s="221">
        <v>13</v>
      </c>
      <c r="E26" s="223" t="s">
        <v>5450</v>
      </c>
      <c r="F26" s="223" t="s">
        <v>5451</v>
      </c>
      <c r="G26" s="223" t="s">
        <v>5447</v>
      </c>
      <c r="H26" s="223" t="s">
        <v>5448</v>
      </c>
      <c r="I26" s="223">
        <v>20</v>
      </c>
      <c r="J26" s="223" t="s">
        <v>5449</v>
      </c>
      <c r="K26" s="223" t="s">
        <v>44</v>
      </c>
      <c r="L26" s="223"/>
      <c r="M26" s="226">
        <v>200000</v>
      </c>
      <c r="N26" s="226"/>
      <c r="O26" s="226">
        <v>200000</v>
      </c>
      <c r="P26" s="226"/>
      <c r="Q26" s="223" t="s">
        <v>5441</v>
      </c>
      <c r="R26" s="228" t="s">
        <v>5399</v>
      </c>
    </row>
    <row r="27" spans="1:18" s="203" customFormat="1" ht="92.25" customHeight="1">
      <c r="A27" s="201">
        <v>12</v>
      </c>
      <c r="B27" s="201" t="s">
        <v>3096</v>
      </c>
      <c r="C27" s="201" t="s">
        <v>1298</v>
      </c>
      <c r="D27" s="201">
        <v>13</v>
      </c>
      <c r="E27" s="200" t="s">
        <v>5452</v>
      </c>
      <c r="F27" s="200" t="s">
        <v>5453</v>
      </c>
      <c r="G27" s="200" t="s">
        <v>5454</v>
      </c>
      <c r="H27" s="200" t="s">
        <v>5455</v>
      </c>
      <c r="I27" s="200">
        <v>4</v>
      </c>
      <c r="J27" s="200" t="s">
        <v>5456</v>
      </c>
      <c r="K27" s="200" t="s">
        <v>44</v>
      </c>
      <c r="L27" s="200"/>
      <c r="M27" s="202">
        <v>100000</v>
      </c>
      <c r="N27" s="202"/>
      <c r="O27" s="202">
        <v>100000</v>
      </c>
      <c r="P27" s="202"/>
      <c r="Q27" s="200" t="s">
        <v>5441</v>
      </c>
      <c r="R27" s="224" t="s">
        <v>5399</v>
      </c>
    </row>
    <row r="28" spans="1:18" s="409" customFormat="1" ht="90">
      <c r="A28" s="260">
        <v>13</v>
      </c>
      <c r="B28" s="260" t="s">
        <v>3096</v>
      </c>
      <c r="C28" s="260" t="s">
        <v>1298</v>
      </c>
      <c r="D28" s="260">
        <v>13</v>
      </c>
      <c r="E28" s="288" t="s">
        <v>5457</v>
      </c>
      <c r="F28" s="288" t="s">
        <v>5458</v>
      </c>
      <c r="G28" s="288" t="s">
        <v>5459</v>
      </c>
      <c r="H28" s="260" t="s">
        <v>5460</v>
      </c>
      <c r="I28" s="260">
        <v>7</v>
      </c>
      <c r="J28" s="288" t="s">
        <v>5461</v>
      </c>
      <c r="K28" s="288"/>
      <c r="L28" s="260" t="s">
        <v>5462</v>
      </c>
      <c r="M28" s="288"/>
      <c r="N28" s="289">
        <v>105000</v>
      </c>
      <c r="O28" s="260"/>
      <c r="P28" s="287">
        <v>105000</v>
      </c>
      <c r="Q28" s="288" t="s">
        <v>5463</v>
      </c>
      <c r="R28" s="288" t="s">
        <v>5464</v>
      </c>
    </row>
    <row r="29" spans="1:18" s="203" customFormat="1" ht="64.5" customHeight="1">
      <c r="A29" s="732">
        <v>14</v>
      </c>
      <c r="B29" s="732" t="s">
        <v>5465</v>
      </c>
      <c r="C29" s="732" t="s">
        <v>1266</v>
      </c>
      <c r="D29" s="732">
        <v>7</v>
      </c>
      <c r="E29" s="727" t="s">
        <v>5466</v>
      </c>
      <c r="F29" s="727" t="s">
        <v>5467</v>
      </c>
      <c r="G29" s="727" t="s">
        <v>5468</v>
      </c>
      <c r="H29" s="200" t="s">
        <v>936</v>
      </c>
      <c r="I29" s="200">
        <v>1</v>
      </c>
      <c r="J29" s="727" t="s">
        <v>5469</v>
      </c>
      <c r="K29" s="727"/>
      <c r="L29" s="727" t="s">
        <v>44</v>
      </c>
      <c r="M29" s="735"/>
      <c r="N29" s="735">
        <v>29946</v>
      </c>
      <c r="O29" s="735"/>
      <c r="P29" s="735">
        <v>29946</v>
      </c>
      <c r="Q29" s="727" t="s">
        <v>5470</v>
      </c>
      <c r="R29" s="724" t="s">
        <v>5399</v>
      </c>
    </row>
    <row r="30" spans="1:18" s="203" customFormat="1" ht="49.5" customHeight="1">
      <c r="A30" s="733"/>
      <c r="B30" s="733"/>
      <c r="C30" s="733"/>
      <c r="D30" s="733"/>
      <c r="E30" s="728"/>
      <c r="F30" s="728"/>
      <c r="G30" s="728"/>
      <c r="H30" s="200" t="s">
        <v>292</v>
      </c>
      <c r="I30" s="200">
        <v>30</v>
      </c>
      <c r="J30" s="728"/>
      <c r="K30" s="728"/>
      <c r="L30" s="728"/>
      <c r="M30" s="725"/>
      <c r="N30" s="725"/>
      <c r="O30" s="725"/>
      <c r="P30" s="725"/>
      <c r="Q30" s="728"/>
      <c r="R30" s="730"/>
    </row>
    <row r="31" spans="1:18" s="203" customFormat="1" ht="57.75" customHeight="1">
      <c r="A31" s="734"/>
      <c r="B31" s="734"/>
      <c r="C31" s="734"/>
      <c r="D31" s="734"/>
      <c r="E31" s="729"/>
      <c r="F31" s="729"/>
      <c r="G31" s="729"/>
      <c r="H31" s="200" t="s">
        <v>5471</v>
      </c>
      <c r="I31" s="200">
        <v>4</v>
      </c>
      <c r="J31" s="729"/>
      <c r="K31" s="729"/>
      <c r="L31" s="729"/>
      <c r="M31" s="726"/>
      <c r="N31" s="726"/>
      <c r="O31" s="726"/>
      <c r="P31" s="726"/>
      <c r="Q31" s="729"/>
      <c r="R31" s="730"/>
    </row>
    <row r="32" spans="1:18" s="203" customFormat="1" ht="266.25" customHeight="1">
      <c r="A32" s="201">
        <v>15</v>
      </c>
      <c r="B32" s="201" t="s">
        <v>47</v>
      </c>
      <c r="C32" s="201" t="s">
        <v>801</v>
      </c>
      <c r="D32" s="201">
        <v>2</v>
      </c>
      <c r="E32" s="200" t="s">
        <v>5472</v>
      </c>
      <c r="F32" s="200" t="s">
        <v>5473</v>
      </c>
      <c r="G32" s="200" t="s">
        <v>5474</v>
      </c>
      <c r="H32" s="200" t="s">
        <v>324</v>
      </c>
      <c r="I32" s="200">
        <v>60</v>
      </c>
      <c r="J32" s="200" t="s">
        <v>5475</v>
      </c>
      <c r="K32" s="200" t="s">
        <v>44</v>
      </c>
      <c r="L32" s="200" t="s">
        <v>44</v>
      </c>
      <c r="M32" s="202">
        <v>175000</v>
      </c>
      <c r="N32" s="202">
        <v>175000</v>
      </c>
      <c r="O32" s="202">
        <v>175000</v>
      </c>
      <c r="P32" s="202">
        <v>175000</v>
      </c>
      <c r="Q32" s="200" t="s">
        <v>5470</v>
      </c>
      <c r="R32" s="225" t="s">
        <v>5399</v>
      </c>
    </row>
    <row r="33" spans="1:18" s="203" customFormat="1" ht="76.5" customHeight="1">
      <c r="A33" s="732">
        <v>16</v>
      </c>
      <c r="B33" s="732" t="s">
        <v>507</v>
      </c>
      <c r="C33" s="732" t="s">
        <v>43</v>
      </c>
      <c r="D33" s="727">
        <v>2</v>
      </c>
      <c r="E33" s="727" t="s">
        <v>5476</v>
      </c>
      <c r="F33" s="727" t="s">
        <v>5477</v>
      </c>
      <c r="G33" s="727" t="s">
        <v>5478</v>
      </c>
      <c r="H33" s="200" t="s">
        <v>5479</v>
      </c>
      <c r="I33" s="200">
        <v>4</v>
      </c>
      <c r="J33" s="727" t="s">
        <v>5480</v>
      </c>
      <c r="K33" s="727" t="s">
        <v>44</v>
      </c>
      <c r="L33" s="727" t="s">
        <v>44</v>
      </c>
      <c r="M33" s="735">
        <v>70000</v>
      </c>
      <c r="N33" s="735">
        <v>63000</v>
      </c>
      <c r="O33" s="735">
        <v>70000</v>
      </c>
      <c r="P33" s="735">
        <v>63000</v>
      </c>
      <c r="Q33" s="727" t="s">
        <v>5470</v>
      </c>
      <c r="R33" s="724" t="s">
        <v>5399</v>
      </c>
    </row>
    <row r="34" spans="1:18" s="203" customFormat="1" ht="76.5" customHeight="1">
      <c r="A34" s="734"/>
      <c r="B34" s="734"/>
      <c r="C34" s="734"/>
      <c r="D34" s="729"/>
      <c r="E34" s="729"/>
      <c r="F34" s="729"/>
      <c r="G34" s="729"/>
      <c r="H34" s="200" t="s">
        <v>5481</v>
      </c>
      <c r="I34" s="200">
        <v>360</v>
      </c>
      <c r="J34" s="729"/>
      <c r="K34" s="729"/>
      <c r="L34" s="729"/>
      <c r="M34" s="726"/>
      <c r="N34" s="726"/>
      <c r="O34" s="726"/>
      <c r="P34" s="726"/>
      <c r="Q34" s="729"/>
      <c r="R34" s="731"/>
    </row>
    <row r="35" spans="1:18" s="203" customFormat="1" ht="63.75" customHeight="1">
      <c r="A35" s="732">
        <v>17</v>
      </c>
      <c r="B35" s="732" t="s">
        <v>1250</v>
      </c>
      <c r="C35" s="732">
        <v>5</v>
      </c>
      <c r="D35" s="732">
        <v>13</v>
      </c>
      <c r="E35" s="727" t="s">
        <v>5484</v>
      </c>
      <c r="F35" s="727" t="s">
        <v>5482</v>
      </c>
      <c r="G35" s="727" t="s">
        <v>5485</v>
      </c>
      <c r="H35" s="200"/>
      <c r="I35" s="200"/>
      <c r="J35" s="727" t="s">
        <v>5486</v>
      </c>
      <c r="K35" s="727" t="s">
        <v>44</v>
      </c>
      <c r="L35" s="727" t="s">
        <v>44</v>
      </c>
      <c r="M35" s="735">
        <v>100000</v>
      </c>
      <c r="N35" s="735">
        <v>23000</v>
      </c>
      <c r="O35" s="735">
        <v>100000</v>
      </c>
      <c r="P35" s="735">
        <v>23000</v>
      </c>
      <c r="Q35" s="727" t="s">
        <v>5470</v>
      </c>
      <c r="R35" s="724" t="s">
        <v>5399</v>
      </c>
    </row>
    <row r="36" spans="1:18" s="203" customFormat="1" ht="63.75" customHeight="1">
      <c r="A36" s="733"/>
      <c r="B36" s="733"/>
      <c r="C36" s="733"/>
      <c r="D36" s="733"/>
      <c r="E36" s="728"/>
      <c r="F36" s="728"/>
      <c r="G36" s="728"/>
      <c r="H36" s="200" t="s">
        <v>279</v>
      </c>
      <c r="I36" s="200">
        <v>1</v>
      </c>
      <c r="J36" s="728"/>
      <c r="K36" s="728"/>
      <c r="L36" s="728"/>
      <c r="M36" s="725"/>
      <c r="N36" s="725"/>
      <c r="O36" s="725"/>
      <c r="P36" s="725"/>
      <c r="Q36" s="728"/>
      <c r="R36" s="730"/>
    </row>
    <row r="37" spans="1:18" s="203" customFormat="1" ht="63.75" customHeight="1">
      <c r="A37" s="733"/>
      <c r="B37" s="733"/>
      <c r="C37" s="733"/>
      <c r="D37" s="733"/>
      <c r="E37" s="728"/>
      <c r="F37" s="728"/>
      <c r="G37" s="728"/>
      <c r="H37" s="222" t="s">
        <v>5483</v>
      </c>
      <c r="I37" s="222">
        <v>16</v>
      </c>
      <c r="J37" s="728"/>
      <c r="K37" s="728"/>
      <c r="L37" s="728"/>
      <c r="M37" s="725"/>
      <c r="N37" s="725"/>
      <c r="O37" s="725"/>
      <c r="P37" s="725"/>
      <c r="Q37" s="728"/>
      <c r="R37" s="730"/>
    </row>
    <row r="38" spans="1:18" s="203" customFormat="1" ht="96.75" customHeight="1">
      <c r="A38" s="732">
        <v>18</v>
      </c>
      <c r="B38" s="732" t="s">
        <v>1250</v>
      </c>
      <c r="C38" s="732">
        <v>5</v>
      </c>
      <c r="D38" s="732">
        <v>13</v>
      </c>
      <c r="E38" s="727" t="s">
        <v>5487</v>
      </c>
      <c r="F38" s="727" t="s">
        <v>5488</v>
      </c>
      <c r="G38" s="727" t="s">
        <v>5489</v>
      </c>
      <c r="H38" s="200" t="s">
        <v>279</v>
      </c>
      <c r="I38" s="200">
        <v>16</v>
      </c>
      <c r="J38" s="727" t="s">
        <v>5490</v>
      </c>
      <c r="K38" s="727" t="s">
        <v>44</v>
      </c>
      <c r="L38" s="727" t="s">
        <v>44</v>
      </c>
      <c r="M38" s="735">
        <v>62100</v>
      </c>
      <c r="N38" s="735">
        <v>30000</v>
      </c>
      <c r="O38" s="735">
        <v>62100</v>
      </c>
      <c r="P38" s="735">
        <v>30000</v>
      </c>
      <c r="Q38" s="727" t="s">
        <v>5491</v>
      </c>
      <c r="R38" s="736" t="s">
        <v>5399</v>
      </c>
    </row>
    <row r="39" spans="1:18" s="203" customFormat="1" ht="81" customHeight="1">
      <c r="A39" s="734"/>
      <c r="B39" s="734"/>
      <c r="C39" s="734"/>
      <c r="D39" s="734"/>
      <c r="E39" s="729"/>
      <c r="F39" s="729"/>
      <c r="G39" s="729"/>
      <c r="H39" s="200" t="s">
        <v>281</v>
      </c>
      <c r="I39" s="200">
        <v>500</v>
      </c>
      <c r="J39" s="729"/>
      <c r="K39" s="729"/>
      <c r="L39" s="729"/>
      <c r="M39" s="726"/>
      <c r="N39" s="726"/>
      <c r="O39" s="726"/>
      <c r="P39" s="726"/>
      <c r="Q39" s="729"/>
      <c r="R39" s="736"/>
    </row>
    <row r="40" spans="1:18" s="203" customFormat="1" ht="140.25">
      <c r="A40" s="201">
        <v>19</v>
      </c>
      <c r="B40" s="201" t="s">
        <v>47</v>
      </c>
      <c r="C40" s="201" t="s">
        <v>43</v>
      </c>
      <c r="D40" s="201">
        <v>2</v>
      </c>
      <c r="E40" s="200" t="s">
        <v>5492</v>
      </c>
      <c r="F40" s="200" t="s">
        <v>5493</v>
      </c>
      <c r="G40" s="200" t="s">
        <v>5494</v>
      </c>
      <c r="H40" s="200" t="s">
        <v>310</v>
      </c>
      <c r="I40" s="200">
        <v>150</v>
      </c>
      <c r="J40" s="200" t="s">
        <v>5495</v>
      </c>
      <c r="K40" s="200" t="s">
        <v>44</v>
      </c>
      <c r="L40" s="200" t="s">
        <v>44</v>
      </c>
      <c r="M40" s="202"/>
      <c r="N40" s="202">
        <v>130000</v>
      </c>
      <c r="O40" s="202"/>
      <c r="P40" s="202">
        <v>130000</v>
      </c>
      <c r="Q40" s="200" t="s">
        <v>5470</v>
      </c>
      <c r="R40" s="229" t="s">
        <v>5399</v>
      </c>
    </row>
    <row r="41" spans="1:18" s="203" customFormat="1" ht="57" customHeight="1">
      <c r="A41" s="732">
        <v>20</v>
      </c>
      <c r="B41" s="732" t="s">
        <v>47</v>
      </c>
      <c r="C41" s="732">
        <v>4</v>
      </c>
      <c r="D41" s="732">
        <v>2</v>
      </c>
      <c r="E41" s="727" t="s">
        <v>5496</v>
      </c>
      <c r="F41" s="727" t="s">
        <v>5497</v>
      </c>
      <c r="G41" s="727" t="s">
        <v>5498</v>
      </c>
      <c r="H41" s="200" t="s">
        <v>936</v>
      </c>
      <c r="I41" s="200">
        <v>6</v>
      </c>
      <c r="J41" s="727" t="s">
        <v>5808</v>
      </c>
      <c r="K41" s="727" t="s">
        <v>44</v>
      </c>
      <c r="L41" s="727" t="s">
        <v>44</v>
      </c>
      <c r="M41" s="724" t="s">
        <v>5499</v>
      </c>
      <c r="N41" s="724" t="s">
        <v>5500</v>
      </c>
      <c r="O41" s="724">
        <v>64782.94</v>
      </c>
      <c r="P41" s="724">
        <v>54217.06</v>
      </c>
      <c r="Q41" s="727" t="s">
        <v>5470</v>
      </c>
      <c r="R41" s="724" t="s">
        <v>5399</v>
      </c>
    </row>
    <row r="42" spans="1:18" s="203" customFormat="1" ht="57" customHeight="1">
      <c r="A42" s="734"/>
      <c r="B42" s="734"/>
      <c r="C42" s="734"/>
      <c r="D42" s="734"/>
      <c r="E42" s="729"/>
      <c r="F42" s="729"/>
      <c r="G42" s="729"/>
      <c r="H42" s="200" t="s">
        <v>281</v>
      </c>
      <c r="I42" s="200">
        <v>320</v>
      </c>
      <c r="J42" s="729"/>
      <c r="K42" s="729"/>
      <c r="L42" s="729"/>
      <c r="M42" s="731"/>
      <c r="N42" s="731"/>
      <c r="O42" s="731"/>
      <c r="P42" s="731"/>
      <c r="Q42" s="729"/>
      <c r="R42" s="731"/>
    </row>
    <row r="43" spans="1:18" s="203" customFormat="1" ht="89.25" customHeight="1">
      <c r="A43" s="732">
        <v>21</v>
      </c>
      <c r="B43" s="732" t="s">
        <v>47</v>
      </c>
      <c r="C43" s="732">
        <v>4</v>
      </c>
      <c r="D43" s="732">
        <v>2</v>
      </c>
      <c r="E43" s="727" t="s">
        <v>5501</v>
      </c>
      <c r="F43" s="727" t="s">
        <v>5502</v>
      </c>
      <c r="G43" s="727" t="s">
        <v>5809</v>
      </c>
      <c r="H43" s="200" t="s">
        <v>936</v>
      </c>
      <c r="I43" s="200">
        <v>3</v>
      </c>
      <c r="J43" s="727" t="s">
        <v>5810</v>
      </c>
      <c r="K43" s="727" t="s">
        <v>44</v>
      </c>
      <c r="L43" s="727" t="s">
        <v>44</v>
      </c>
      <c r="M43" s="724" t="s">
        <v>5503</v>
      </c>
      <c r="N43" s="735">
        <v>40000</v>
      </c>
      <c r="O43" s="724">
        <v>2610</v>
      </c>
      <c r="P43" s="735">
        <v>40000</v>
      </c>
      <c r="Q43" s="727" t="s">
        <v>5470</v>
      </c>
      <c r="R43" s="724" t="s">
        <v>5399</v>
      </c>
    </row>
    <row r="44" spans="1:18" s="203" customFormat="1" ht="114.75" customHeight="1">
      <c r="A44" s="734"/>
      <c r="B44" s="734"/>
      <c r="C44" s="734"/>
      <c r="D44" s="734"/>
      <c r="E44" s="729"/>
      <c r="F44" s="729"/>
      <c r="G44" s="729"/>
      <c r="H44" s="200" t="s">
        <v>281</v>
      </c>
      <c r="I44" s="200">
        <v>160</v>
      </c>
      <c r="J44" s="729"/>
      <c r="K44" s="729"/>
      <c r="L44" s="729"/>
      <c r="M44" s="731"/>
      <c r="N44" s="726"/>
      <c r="O44" s="731"/>
      <c r="P44" s="726"/>
      <c r="Q44" s="729"/>
      <c r="R44" s="731"/>
    </row>
    <row r="45" spans="1:18" s="203" customFormat="1" ht="131.25" customHeight="1">
      <c r="A45" s="201">
        <v>22</v>
      </c>
      <c r="B45" s="201" t="s">
        <v>47</v>
      </c>
      <c r="C45" s="201" t="s">
        <v>43</v>
      </c>
      <c r="D45" s="201">
        <v>2</v>
      </c>
      <c r="E45" s="200" t="s">
        <v>5504</v>
      </c>
      <c r="F45" s="200" t="s">
        <v>5505</v>
      </c>
      <c r="G45" s="200" t="s">
        <v>5506</v>
      </c>
      <c r="H45" s="200" t="s">
        <v>312</v>
      </c>
      <c r="I45" s="200">
        <v>1000</v>
      </c>
      <c r="J45" s="200" t="s">
        <v>5507</v>
      </c>
      <c r="K45" s="200" t="s">
        <v>44</v>
      </c>
      <c r="L45" s="200" t="s">
        <v>44</v>
      </c>
      <c r="M45" s="229" t="s">
        <v>5508</v>
      </c>
      <c r="N45" s="202"/>
      <c r="O45" s="202">
        <v>15129</v>
      </c>
      <c r="P45" s="202"/>
      <c r="Q45" s="200" t="s">
        <v>5470</v>
      </c>
      <c r="R45" s="224" t="s">
        <v>5399</v>
      </c>
    </row>
    <row r="46" spans="1:18" s="203" customFormat="1" ht="87" customHeight="1">
      <c r="A46" s="201">
        <v>23</v>
      </c>
      <c r="B46" s="201" t="s">
        <v>47</v>
      </c>
      <c r="C46" s="201">
        <v>4</v>
      </c>
      <c r="D46" s="201">
        <v>2</v>
      </c>
      <c r="E46" s="200" t="s">
        <v>5509</v>
      </c>
      <c r="F46" s="200" t="s">
        <v>5505</v>
      </c>
      <c r="G46" s="200" t="s">
        <v>5506</v>
      </c>
      <c r="H46" s="200" t="s">
        <v>312</v>
      </c>
      <c r="I46" s="200">
        <v>500</v>
      </c>
      <c r="J46" s="200" t="s">
        <v>5510</v>
      </c>
      <c r="K46" s="200" t="s">
        <v>44</v>
      </c>
      <c r="L46" s="200" t="s">
        <v>44</v>
      </c>
      <c r="M46" s="202"/>
      <c r="N46" s="410">
        <v>40000</v>
      </c>
      <c r="O46" s="202"/>
      <c r="P46" s="410">
        <v>40000</v>
      </c>
      <c r="Q46" s="200" t="s">
        <v>5470</v>
      </c>
      <c r="R46" s="229" t="s">
        <v>5399</v>
      </c>
    </row>
    <row r="47" spans="1:18" s="203" customFormat="1" ht="63.75">
      <c r="A47" s="201">
        <v>24</v>
      </c>
      <c r="B47" s="201" t="s">
        <v>47</v>
      </c>
      <c r="C47" s="201">
        <v>2</v>
      </c>
      <c r="D47" s="201">
        <v>13</v>
      </c>
      <c r="E47" s="200" t="s">
        <v>5511</v>
      </c>
      <c r="F47" s="200" t="s">
        <v>5512</v>
      </c>
      <c r="G47" s="200" t="s">
        <v>5513</v>
      </c>
      <c r="H47" s="200" t="s">
        <v>199</v>
      </c>
      <c r="I47" s="200">
        <v>35</v>
      </c>
      <c r="J47" s="200" t="s">
        <v>5514</v>
      </c>
      <c r="K47" s="200" t="s">
        <v>38</v>
      </c>
      <c r="L47" s="200"/>
      <c r="M47" s="202">
        <v>50000</v>
      </c>
      <c r="N47" s="202"/>
      <c r="O47" s="202">
        <v>50000</v>
      </c>
      <c r="P47" s="202"/>
      <c r="Q47" s="200" t="s">
        <v>5515</v>
      </c>
      <c r="R47" s="229" t="s">
        <v>5399</v>
      </c>
    </row>
    <row r="48" spans="1:18" s="203" customFormat="1" ht="175.5" customHeight="1">
      <c r="A48" s="201">
        <v>25</v>
      </c>
      <c r="B48" s="201" t="s">
        <v>1249</v>
      </c>
      <c r="C48" s="201">
        <v>2</v>
      </c>
      <c r="D48" s="201">
        <v>3</v>
      </c>
      <c r="E48" s="200" t="s">
        <v>5516</v>
      </c>
      <c r="F48" s="200" t="s">
        <v>5517</v>
      </c>
      <c r="G48" s="200" t="s">
        <v>5518</v>
      </c>
      <c r="H48" s="200" t="s">
        <v>5519</v>
      </c>
      <c r="I48" s="200">
        <v>50</v>
      </c>
      <c r="J48" s="200" t="s">
        <v>5520</v>
      </c>
      <c r="K48" s="200" t="s">
        <v>38</v>
      </c>
      <c r="L48" s="200"/>
      <c r="M48" s="202">
        <v>20000</v>
      </c>
      <c r="N48" s="202"/>
      <c r="O48" s="202">
        <v>20000</v>
      </c>
      <c r="P48" s="202"/>
      <c r="Q48" s="200" t="s">
        <v>5515</v>
      </c>
      <c r="R48" s="225" t="s">
        <v>5399</v>
      </c>
    </row>
    <row r="49" spans="1:18" s="203" customFormat="1" ht="183.75" customHeight="1">
      <c r="A49" s="201">
        <v>26</v>
      </c>
      <c r="B49" s="201" t="s">
        <v>1249</v>
      </c>
      <c r="C49" s="201">
        <v>2</v>
      </c>
      <c r="D49" s="201">
        <v>3</v>
      </c>
      <c r="E49" s="200" t="s">
        <v>5521</v>
      </c>
      <c r="F49" s="200" t="s">
        <v>5517</v>
      </c>
      <c r="G49" s="200" t="s">
        <v>5522</v>
      </c>
      <c r="H49" s="200" t="s">
        <v>5523</v>
      </c>
      <c r="I49" s="200">
        <v>60</v>
      </c>
      <c r="J49" s="200" t="s">
        <v>5520</v>
      </c>
      <c r="K49" s="200"/>
      <c r="L49" s="200" t="s">
        <v>38</v>
      </c>
      <c r="M49" s="202"/>
      <c r="N49" s="202">
        <v>50000</v>
      </c>
      <c r="O49" s="202"/>
      <c r="P49" s="202">
        <v>50000</v>
      </c>
      <c r="Q49" s="200" t="s">
        <v>5515</v>
      </c>
      <c r="R49" s="229" t="s">
        <v>5399</v>
      </c>
    </row>
    <row r="50" spans="1:18" s="203" customFormat="1" ht="72" customHeight="1">
      <c r="A50" s="201">
        <v>27</v>
      </c>
      <c r="B50" s="201" t="s">
        <v>47</v>
      </c>
      <c r="C50" s="201">
        <v>3</v>
      </c>
      <c r="D50" s="201">
        <v>13</v>
      </c>
      <c r="E50" s="200" t="s">
        <v>5524</v>
      </c>
      <c r="F50" s="200" t="s">
        <v>5525</v>
      </c>
      <c r="G50" s="201" t="s">
        <v>5526</v>
      </c>
      <c r="H50" s="200" t="s">
        <v>5527</v>
      </c>
      <c r="I50" s="200">
        <v>100</v>
      </c>
      <c r="J50" s="200" t="s">
        <v>5528</v>
      </c>
      <c r="K50" s="200" t="s">
        <v>35</v>
      </c>
      <c r="L50" s="200" t="s">
        <v>44</v>
      </c>
      <c r="M50" s="202">
        <f>45000-6245</f>
        <v>38755</v>
      </c>
      <c r="N50" s="202">
        <v>45000</v>
      </c>
      <c r="O50" s="202">
        <f>M50</f>
        <v>38755</v>
      </c>
      <c r="P50" s="202">
        <v>45000</v>
      </c>
      <c r="Q50" s="200" t="s">
        <v>5441</v>
      </c>
      <c r="R50" s="229" t="s">
        <v>5399</v>
      </c>
    </row>
    <row r="51" spans="1:18" s="203" customFormat="1" ht="212.25" customHeight="1">
      <c r="A51" s="201">
        <v>28</v>
      </c>
      <c r="B51" s="201" t="s">
        <v>47</v>
      </c>
      <c r="C51" s="201">
        <v>1.5</v>
      </c>
      <c r="D51" s="201">
        <v>3</v>
      </c>
      <c r="E51" s="200" t="s">
        <v>5529</v>
      </c>
      <c r="F51" s="200" t="s">
        <v>5530</v>
      </c>
      <c r="G51" s="201" t="s">
        <v>2671</v>
      </c>
      <c r="H51" s="200" t="s">
        <v>5527</v>
      </c>
      <c r="I51" s="200"/>
      <c r="J51" s="200" t="s">
        <v>5531</v>
      </c>
      <c r="K51" s="200" t="s">
        <v>53</v>
      </c>
      <c r="L51" s="200" t="s">
        <v>44</v>
      </c>
      <c r="M51" s="202">
        <v>40000</v>
      </c>
      <c r="N51" s="202">
        <v>40000</v>
      </c>
      <c r="O51" s="202">
        <v>40000</v>
      </c>
      <c r="P51" s="202">
        <v>40000</v>
      </c>
      <c r="Q51" s="200" t="s">
        <v>5532</v>
      </c>
      <c r="R51" s="229" t="s">
        <v>5399</v>
      </c>
    </row>
    <row r="52" spans="1:18" s="339" customFormat="1" ht="90">
      <c r="A52" s="123">
        <v>29</v>
      </c>
      <c r="B52" s="260" t="s">
        <v>3096</v>
      </c>
      <c r="C52" s="260" t="s">
        <v>401</v>
      </c>
      <c r="D52" s="260">
        <v>13</v>
      </c>
      <c r="E52" s="288" t="s">
        <v>5533</v>
      </c>
      <c r="F52" s="288" t="s">
        <v>5458</v>
      </c>
      <c r="G52" s="288" t="s">
        <v>5459</v>
      </c>
      <c r="H52" s="260" t="s">
        <v>5534</v>
      </c>
      <c r="I52" s="260">
        <v>18</v>
      </c>
      <c r="J52" s="288" t="s">
        <v>5461</v>
      </c>
      <c r="K52" s="288"/>
      <c r="L52" s="260" t="s">
        <v>3425</v>
      </c>
      <c r="M52" s="288"/>
      <c r="N52" s="289">
        <v>270000</v>
      </c>
      <c r="O52" s="287"/>
      <c r="P52" s="287">
        <v>270000</v>
      </c>
      <c r="Q52" s="288" t="s">
        <v>5463</v>
      </c>
      <c r="R52" s="288" t="s">
        <v>5464</v>
      </c>
    </row>
    <row r="53" spans="1:18" s="203" customFormat="1" ht="90.75" customHeight="1">
      <c r="A53" s="260">
        <v>30</v>
      </c>
      <c r="B53" s="260" t="s">
        <v>1250</v>
      </c>
      <c r="C53" s="260" t="s">
        <v>2583</v>
      </c>
      <c r="D53" s="260">
        <v>10</v>
      </c>
      <c r="E53" s="260" t="s">
        <v>5535</v>
      </c>
      <c r="F53" s="260" t="s">
        <v>5536</v>
      </c>
      <c r="G53" s="260" t="s">
        <v>5537</v>
      </c>
      <c r="H53" s="260" t="s">
        <v>1523</v>
      </c>
      <c r="I53" s="260">
        <v>1</v>
      </c>
      <c r="J53" s="260" t="s">
        <v>5538</v>
      </c>
      <c r="K53" s="260" t="s">
        <v>944</v>
      </c>
      <c r="L53" s="260" t="s">
        <v>47</v>
      </c>
      <c r="M53" s="260"/>
      <c r="N53" s="287">
        <v>55000</v>
      </c>
      <c r="O53" s="287"/>
      <c r="P53" s="287">
        <v>55000</v>
      </c>
      <c r="Q53" s="260" t="s">
        <v>5398</v>
      </c>
      <c r="R53" s="260" t="s">
        <v>5399</v>
      </c>
    </row>
    <row r="54" spans="1:18" s="203" customFormat="1" ht="48.75" customHeight="1">
      <c r="A54" s="528">
        <v>31</v>
      </c>
      <c r="B54" s="528">
        <v>1</v>
      </c>
      <c r="C54" s="528">
        <v>1</v>
      </c>
      <c r="D54" s="528">
        <v>6</v>
      </c>
      <c r="E54" s="528" t="s">
        <v>5539</v>
      </c>
      <c r="F54" s="528" t="s">
        <v>5540</v>
      </c>
      <c r="G54" s="528" t="s">
        <v>5541</v>
      </c>
      <c r="H54" s="260" t="s">
        <v>373</v>
      </c>
      <c r="I54" s="260">
        <v>2</v>
      </c>
      <c r="J54" s="526" t="s">
        <v>5542</v>
      </c>
      <c r="K54" s="526"/>
      <c r="L54" s="526" t="s">
        <v>5543</v>
      </c>
      <c r="M54" s="526"/>
      <c r="N54" s="596">
        <v>40000</v>
      </c>
      <c r="O54" s="526"/>
      <c r="P54" s="596">
        <v>40000</v>
      </c>
      <c r="Q54" s="727" t="s">
        <v>5470</v>
      </c>
      <c r="R54" s="724" t="s">
        <v>5399</v>
      </c>
    </row>
    <row r="55" spans="1:18" s="203" customFormat="1" ht="36.75" customHeight="1">
      <c r="A55" s="528"/>
      <c r="B55" s="528"/>
      <c r="C55" s="528"/>
      <c r="D55" s="528"/>
      <c r="E55" s="528"/>
      <c r="F55" s="528"/>
      <c r="G55" s="528"/>
      <c r="H55" s="260" t="s">
        <v>281</v>
      </c>
      <c r="I55" s="260">
        <v>60</v>
      </c>
      <c r="J55" s="527"/>
      <c r="K55" s="527"/>
      <c r="L55" s="527"/>
      <c r="M55" s="527"/>
      <c r="N55" s="597"/>
      <c r="O55" s="527"/>
      <c r="P55" s="597"/>
      <c r="Q55" s="729"/>
      <c r="R55" s="731"/>
    </row>
    <row r="56" spans="1:18" s="203" customFormat="1" ht="54" customHeight="1">
      <c r="A56" s="528">
        <v>32</v>
      </c>
      <c r="B56" s="528">
        <v>1</v>
      </c>
      <c r="C56" s="528">
        <v>1</v>
      </c>
      <c r="D56" s="528">
        <v>6</v>
      </c>
      <c r="E56" s="526" t="s">
        <v>5544</v>
      </c>
      <c r="F56" s="528" t="s">
        <v>5545</v>
      </c>
      <c r="G56" s="528" t="s">
        <v>2258</v>
      </c>
      <c r="H56" s="260" t="s">
        <v>37</v>
      </c>
      <c r="I56" s="260">
        <v>1</v>
      </c>
      <c r="J56" s="526" t="s">
        <v>5546</v>
      </c>
      <c r="K56" s="526"/>
      <c r="L56" s="526" t="s">
        <v>5543</v>
      </c>
      <c r="M56" s="526"/>
      <c r="N56" s="596">
        <v>40000</v>
      </c>
      <c r="O56" s="526"/>
      <c r="P56" s="596">
        <v>40000</v>
      </c>
      <c r="Q56" s="727" t="s">
        <v>5470</v>
      </c>
      <c r="R56" s="724" t="s">
        <v>5399</v>
      </c>
    </row>
    <row r="57" spans="1:18" s="203" customFormat="1" ht="79.5" customHeight="1">
      <c r="A57" s="528"/>
      <c r="B57" s="528"/>
      <c r="C57" s="528"/>
      <c r="D57" s="528"/>
      <c r="E57" s="527"/>
      <c r="F57" s="528"/>
      <c r="G57" s="528"/>
      <c r="H57" s="260" t="s">
        <v>281</v>
      </c>
      <c r="I57" s="260">
        <v>100</v>
      </c>
      <c r="J57" s="527"/>
      <c r="K57" s="527"/>
      <c r="L57" s="527"/>
      <c r="M57" s="527"/>
      <c r="N57" s="597"/>
      <c r="O57" s="527"/>
      <c r="P57" s="597"/>
      <c r="Q57" s="729"/>
      <c r="R57" s="731"/>
    </row>
    <row r="58" spans="1:18" s="203" customFormat="1" ht="51">
      <c r="A58" s="254">
        <v>33</v>
      </c>
      <c r="B58" s="246">
        <v>5</v>
      </c>
      <c r="C58" s="246" t="s">
        <v>47</v>
      </c>
      <c r="D58" s="246">
        <v>13</v>
      </c>
      <c r="E58" s="254" t="s">
        <v>5547</v>
      </c>
      <c r="F58" s="254" t="s">
        <v>5548</v>
      </c>
      <c r="G58" s="254" t="s">
        <v>48</v>
      </c>
      <c r="H58" s="254" t="s">
        <v>5549</v>
      </c>
      <c r="I58" s="254" t="s">
        <v>5550</v>
      </c>
      <c r="J58" s="254" t="s">
        <v>5551</v>
      </c>
      <c r="K58" s="254" t="s">
        <v>2368</v>
      </c>
      <c r="L58" s="254" t="s">
        <v>38</v>
      </c>
      <c r="M58" s="254"/>
      <c r="N58" s="411">
        <f t="shared" ref="N58:N86" si="0">P58+S58</f>
        <v>107029.2</v>
      </c>
      <c r="O58" s="254"/>
      <c r="P58" s="18">
        <v>107029.2</v>
      </c>
      <c r="Q58" s="254" t="s">
        <v>5552</v>
      </c>
      <c r="R58" s="254" t="s">
        <v>5553</v>
      </c>
    </row>
    <row r="59" spans="1:18" s="203" customFormat="1" ht="63.75" customHeight="1">
      <c r="A59" s="256">
        <v>34</v>
      </c>
      <c r="B59" s="246">
        <v>3</v>
      </c>
      <c r="C59" s="246" t="s">
        <v>1275</v>
      </c>
      <c r="D59" s="246">
        <v>13</v>
      </c>
      <c r="E59" s="254" t="s">
        <v>5554</v>
      </c>
      <c r="F59" s="254" t="s">
        <v>5555</v>
      </c>
      <c r="G59" s="256" t="s">
        <v>5556</v>
      </c>
      <c r="H59" s="254" t="s">
        <v>5557</v>
      </c>
      <c r="I59" s="254" t="s">
        <v>5558</v>
      </c>
      <c r="J59" s="254" t="s">
        <v>5559</v>
      </c>
      <c r="K59" s="254" t="s">
        <v>2368</v>
      </c>
      <c r="L59" s="256" t="s">
        <v>35</v>
      </c>
      <c r="M59" s="254"/>
      <c r="N59" s="411">
        <f t="shared" si="0"/>
        <v>311668.2</v>
      </c>
      <c r="O59" s="254"/>
      <c r="P59" s="14">
        <v>311668.2</v>
      </c>
      <c r="Q59" s="254" t="s">
        <v>5560</v>
      </c>
      <c r="R59" s="254" t="s">
        <v>5561</v>
      </c>
    </row>
    <row r="60" spans="1:18" s="203" customFormat="1" ht="93.75" customHeight="1">
      <c r="A60" s="254">
        <v>35</v>
      </c>
      <c r="B60" s="246">
        <v>1</v>
      </c>
      <c r="C60" s="246" t="s">
        <v>47</v>
      </c>
      <c r="D60" s="246">
        <v>13</v>
      </c>
      <c r="E60" s="254" t="s">
        <v>5562</v>
      </c>
      <c r="F60" s="254" t="s">
        <v>5563</v>
      </c>
      <c r="G60" s="254" t="s">
        <v>5564</v>
      </c>
      <c r="H60" s="254" t="s">
        <v>5565</v>
      </c>
      <c r="I60" s="254" t="s">
        <v>5566</v>
      </c>
      <c r="J60" s="254" t="s">
        <v>5567</v>
      </c>
      <c r="K60" s="254" t="s">
        <v>2368</v>
      </c>
      <c r="L60" s="256" t="s">
        <v>35</v>
      </c>
      <c r="M60" s="254"/>
      <c r="N60" s="411">
        <f t="shared" si="0"/>
        <v>181949.71</v>
      </c>
      <c r="O60" s="254"/>
      <c r="P60" s="14">
        <v>181949.71</v>
      </c>
      <c r="Q60" s="254" t="s">
        <v>5568</v>
      </c>
      <c r="R60" s="254" t="s">
        <v>5569</v>
      </c>
    </row>
    <row r="61" spans="1:18" s="203" customFormat="1" ht="79.5" customHeight="1">
      <c r="A61" s="254">
        <v>36</v>
      </c>
      <c r="B61" s="246">
        <v>3</v>
      </c>
      <c r="C61" s="246" t="s">
        <v>50</v>
      </c>
      <c r="D61" s="246">
        <v>12</v>
      </c>
      <c r="E61" s="254" t="s">
        <v>5570</v>
      </c>
      <c r="F61" s="254" t="s">
        <v>5571</v>
      </c>
      <c r="G61" s="256" t="s">
        <v>2341</v>
      </c>
      <c r="H61" s="254" t="s">
        <v>5572</v>
      </c>
      <c r="I61" s="254" t="s">
        <v>5573</v>
      </c>
      <c r="J61" s="254" t="s">
        <v>5574</v>
      </c>
      <c r="K61" s="254" t="s">
        <v>2368</v>
      </c>
      <c r="L61" s="256" t="s">
        <v>38</v>
      </c>
      <c r="M61" s="254"/>
      <c r="N61" s="411">
        <f t="shared" si="0"/>
        <v>136297.76</v>
      </c>
      <c r="O61" s="254"/>
      <c r="P61" s="14">
        <v>136297.76</v>
      </c>
      <c r="Q61" s="254" t="s">
        <v>5575</v>
      </c>
      <c r="R61" s="254" t="s">
        <v>5576</v>
      </c>
    </row>
    <row r="62" spans="1:18" s="203" customFormat="1" ht="90.75" customHeight="1">
      <c r="A62" s="254">
        <v>37</v>
      </c>
      <c r="B62" s="256">
        <v>3</v>
      </c>
      <c r="C62" s="256" t="s">
        <v>47</v>
      </c>
      <c r="D62" s="256">
        <v>6</v>
      </c>
      <c r="E62" s="254" t="s">
        <v>5577</v>
      </c>
      <c r="F62" s="254" t="s">
        <v>5578</v>
      </c>
      <c r="G62" s="254" t="s">
        <v>5579</v>
      </c>
      <c r="H62" s="254" t="s">
        <v>5580</v>
      </c>
      <c r="I62" s="254" t="s">
        <v>5581</v>
      </c>
      <c r="J62" s="254" t="s">
        <v>5582</v>
      </c>
      <c r="K62" s="254" t="s">
        <v>2368</v>
      </c>
      <c r="L62" s="256" t="s">
        <v>35</v>
      </c>
      <c r="M62" s="254"/>
      <c r="N62" s="411">
        <f t="shared" si="0"/>
        <v>217719.45</v>
      </c>
      <c r="O62" s="254"/>
      <c r="P62" s="14">
        <v>217719.45</v>
      </c>
      <c r="Q62" s="254" t="s">
        <v>1749</v>
      </c>
      <c r="R62" s="254" t="s">
        <v>5583</v>
      </c>
    </row>
    <row r="63" spans="1:18" s="203" customFormat="1" ht="176.25" customHeight="1">
      <c r="A63" s="256">
        <v>38</v>
      </c>
      <c r="B63" s="256">
        <v>6</v>
      </c>
      <c r="C63" s="256" t="s">
        <v>1275</v>
      </c>
      <c r="D63" s="256">
        <v>13</v>
      </c>
      <c r="E63" s="254" t="s">
        <v>5584</v>
      </c>
      <c r="F63" s="254" t="s">
        <v>5585</v>
      </c>
      <c r="G63" s="254" t="s">
        <v>5586</v>
      </c>
      <c r="H63" s="254" t="s">
        <v>5587</v>
      </c>
      <c r="I63" s="412" t="s">
        <v>5588</v>
      </c>
      <c r="J63" s="254" t="s">
        <v>5589</v>
      </c>
      <c r="K63" s="254" t="s">
        <v>2368</v>
      </c>
      <c r="L63" s="256" t="s">
        <v>35</v>
      </c>
      <c r="M63" s="254"/>
      <c r="N63" s="411">
        <f t="shared" si="0"/>
        <v>255580.5</v>
      </c>
      <c r="O63" s="254"/>
      <c r="P63" s="14">
        <v>255580.5</v>
      </c>
      <c r="Q63" s="254" t="s">
        <v>1789</v>
      </c>
      <c r="R63" s="254" t="s">
        <v>5590</v>
      </c>
    </row>
    <row r="64" spans="1:18" s="203" customFormat="1" ht="68.25" customHeight="1">
      <c r="A64" s="254">
        <v>39</v>
      </c>
      <c r="B64" s="256">
        <v>6</v>
      </c>
      <c r="C64" s="256" t="s">
        <v>1249</v>
      </c>
      <c r="D64" s="256">
        <v>11</v>
      </c>
      <c r="E64" s="254" t="s">
        <v>5591</v>
      </c>
      <c r="F64" s="254" t="s">
        <v>5592</v>
      </c>
      <c r="G64" s="254" t="s">
        <v>5593</v>
      </c>
      <c r="H64" s="254" t="s">
        <v>5594</v>
      </c>
      <c r="I64" s="254" t="s">
        <v>5595</v>
      </c>
      <c r="J64" s="254" t="s">
        <v>5596</v>
      </c>
      <c r="K64" s="254" t="s">
        <v>2368</v>
      </c>
      <c r="L64" s="256" t="s">
        <v>35</v>
      </c>
      <c r="M64" s="254"/>
      <c r="N64" s="411">
        <f t="shared" si="0"/>
        <v>197679.44</v>
      </c>
      <c r="O64" s="254"/>
      <c r="P64" s="14">
        <v>197679.44</v>
      </c>
      <c r="Q64" s="254" t="s">
        <v>5597</v>
      </c>
      <c r="R64" s="254" t="s">
        <v>5598</v>
      </c>
    </row>
    <row r="65" spans="1:18" s="203" customFormat="1" ht="63.75">
      <c r="A65" s="254">
        <v>40</v>
      </c>
      <c r="B65" s="256">
        <v>1</v>
      </c>
      <c r="C65" s="256" t="s">
        <v>47</v>
      </c>
      <c r="D65" s="256">
        <v>6</v>
      </c>
      <c r="E65" s="254" t="s">
        <v>5599</v>
      </c>
      <c r="F65" s="254" t="s">
        <v>5600</v>
      </c>
      <c r="G65" s="256" t="s">
        <v>48</v>
      </c>
      <c r="H65" s="254" t="s">
        <v>5601</v>
      </c>
      <c r="I65" s="254" t="s">
        <v>5602</v>
      </c>
      <c r="J65" s="254" t="s">
        <v>5603</v>
      </c>
      <c r="K65" s="254" t="s">
        <v>2368</v>
      </c>
      <c r="L65" s="256" t="s">
        <v>44</v>
      </c>
      <c r="M65" s="254"/>
      <c r="N65" s="411">
        <f t="shared" si="0"/>
        <v>20050</v>
      </c>
      <c r="O65" s="254"/>
      <c r="P65" s="14">
        <v>20050</v>
      </c>
      <c r="Q65" s="254" t="s">
        <v>5604</v>
      </c>
      <c r="R65" s="254" t="s">
        <v>5605</v>
      </c>
    </row>
    <row r="66" spans="1:18" s="203" customFormat="1" ht="72" customHeight="1">
      <c r="A66" s="254">
        <v>41</v>
      </c>
      <c r="B66" s="256">
        <v>3</v>
      </c>
      <c r="C66" s="256" t="s">
        <v>50</v>
      </c>
      <c r="D66" s="256">
        <v>12</v>
      </c>
      <c r="E66" s="254" t="s">
        <v>5606</v>
      </c>
      <c r="F66" s="254" t="s">
        <v>5607</v>
      </c>
      <c r="G66" s="256" t="s">
        <v>51</v>
      </c>
      <c r="H66" s="254" t="s">
        <v>5608</v>
      </c>
      <c r="I66" s="254" t="s">
        <v>5609</v>
      </c>
      <c r="J66" s="254" t="s">
        <v>5610</v>
      </c>
      <c r="K66" s="254" t="s">
        <v>2368</v>
      </c>
      <c r="L66" s="256" t="s">
        <v>38</v>
      </c>
      <c r="M66" s="254"/>
      <c r="N66" s="411">
        <f t="shared" si="0"/>
        <v>150725</v>
      </c>
      <c r="O66" s="254"/>
      <c r="P66" s="14">
        <v>150725</v>
      </c>
      <c r="Q66" s="254" t="s">
        <v>5611</v>
      </c>
      <c r="R66" s="254" t="s">
        <v>5612</v>
      </c>
    </row>
    <row r="67" spans="1:18" s="203" customFormat="1" ht="51">
      <c r="A67" s="256">
        <v>42</v>
      </c>
      <c r="B67" s="256">
        <v>1</v>
      </c>
      <c r="C67" s="256" t="s">
        <v>1262</v>
      </c>
      <c r="D67" s="256">
        <v>13</v>
      </c>
      <c r="E67" s="254" t="s">
        <v>5613</v>
      </c>
      <c r="F67" s="254" t="s">
        <v>5614</v>
      </c>
      <c r="G67" s="256" t="s">
        <v>812</v>
      </c>
      <c r="H67" s="254" t="s">
        <v>5615</v>
      </c>
      <c r="I67" s="254" t="s">
        <v>5616</v>
      </c>
      <c r="J67" s="254" t="s">
        <v>5617</v>
      </c>
      <c r="K67" s="254" t="s">
        <v>2368</v>
      </c>
      <c r="L67" s="256" t="s">
        <v>38</v>
      </c>
      <c r="M67" s="254"/>
      <c r="N67" s="411">
        <f t="shared" si="0"/>
        <v>61569.2</v>
      </c>
      <c r="O67" s="254"/>
      <c r="P67" s="14">
        <v>61569.2</v>
      </c>
      <c r="Q67" s="254" t="s">
        <v>5611</v>
      </c>
      <c r="R67" s="254" t="s">
        <v>5612</v>
      </c>
    </row>
    <row r="68" spans="1:18" s="203" customFormat="1" ht="63.75">
      <c r="A68" s="254">
        <v>43</v>
      </c>
      <c r="B68" s="256">
        <v>6</v>
      </c>
      <c r="C68" s="256" t="s">
        <v>1249</v>
      </c>
      <c r="D68" s="256">
        <v>4</v>
      </c>
      <c r="E68" s="254" t="s">
        <v>5618</v>
      </c>
      <c r="F68" s="254" t="s">
        <v>5619</v>
      </c>
      <c r="G68" s="256" t="s">
        <v>5105</v>
      </c>
      <c r="H68" s="254" t="s">
        <v>5620</v>
      </c>
      <c r="I68" s="254" t="s">
        <v>5621</v>
      </c>
      <c r="J68" s="254" t="s">
        <v>5622</v>
      </c>
      <c r="K68" s="254" t="s">
        <v>2368</v>
      </c>
      <c r="L68" s="256" t="s">
        <v>38</v>
      </c>
      <c r="M68" s="254"/>
      <c r="N68" s="411">
        <f t="shared" si="0"/>
        <v>110268.6</v>
      </c>
      <c r="O68" s="254"/>
      <c r="P68" s="14">
        <v>110268.6</v>
      </c>
      <c r="Q68" s="254" t="s">
        <v>5623</v>
      </c>
      <c r="R68" s="254" t="s">
        <v>5624</v>
      </c>
    </row>
    <row r="69" spans="1:18" s="203" customFormat="1" ht="91.5" customHeight="1">
      <c r="A69" s="254">
        <v>44</v>
      </c>
      <c r="B69" s="256">
        <v>1</v>
      </c>
      <c r="C69" s="256" t="s">
        <v>47</v>
      </c>
      <c r="D69" s="256">
        <v>6</v>
      </c>
      <c r="E69" s="254" t="s">
        <v>5625</v>
      </c>
      <c r="F69" s="254" t="s">
        <v>5626</v>
      </c>
      <c r="G69" s="256" t="s">
        <v>51</v>
      </c>
      <c r="H69" s="254" t="s">
        <v>5608</v>
      </c>
      <c r="I69" s="254" t="s">
        <v>5627</v>
      </c>
      <c r="J69" s="254" t="s">
        <v>5628</v>
      </c>
      <c r="K69" s="254" t="s">
        <v>2368</v>
      </c>
      <c r="L69" s="256" t="s">
        <v>1262</v>
      </c>
      <c r="M69" s="254"/>
      <c r="N69" s="411">
        <f t="shared" si="0"/>
        <v>50000</v>
      </c>
      <c r="O69" s="254"/>
      <c r="P69" s="14">
        <v>50000</v>
      </c>
      <c r="Q69" s="254" t="s">
        <v>113</v>
      </c>
      <c r="R69" s="254" t="s">
        <v>5629</v>
      </c>
    </row>
    <row r="70" spans="1:18" s="203" customFormat="1" ht="127.5">
      <c r="A70" s="254">
        <v>45</v>
      </c>
      <c r="B70" s="256">
        <v>3</v>
      </c>
      <c r="C70" s="256" t="s">
        <v>47</v>
      </c>
      <c r="D70" s="256">
        <v>6</v>
      </c>
      <c r="E70" s="254" t="s">
        <v>5630</v>
      </c>
      <c r="F70" s="254" t="s">
        <v>5631</v>
      </c>
      <c r="G70" s="256" t="s">
        <v>5632</v>
      </c>
      <c r="H70" s="254" t="s">
        <v>5633</v>
      </c>
      <c r="I70" s="254" t="s">
        <v>5634</v>
      </c>
      <c r="J70" s="254" t="s">
        <v>5635</v>
      </c>
      <c r="K70" s="254" t="s">
        <v>2368</v>
      </c>
      <c r="L70" s="256" t="s">
        <v>35</v>
      </c>
      <c r="M70" s="254"/>
      <c r="N70" s="411">
        <f t="shared" si="0"/>
        <v>91858.16</v>
      </c>
      <c r="O70" s="254"/>
      <c r="P70" s="14">
        <v>91858.16</v>
      </c>
      <c r="Q70" s="254" t="s">
        <v>113</v>
      </c>
      <c r="R70" s="254" t="s">
        <v>5636</v>
      </c>
    </row>
    <row r="71" spans="1:18" s="203" customFormat="1" ht="89.25">
      <c r="A71" s="256">
        <v>46</v>
      </c>
      <c r="B71" s="256">
        <v>6</v>
      </c>
      <c r="C71" s="256" t="s">
        <v>1228</v>
      </c>
      <c r="D71" s="256">
        <v>11</v>
      </c>
      <c r="E71" s="254" t="s">
        <v>5637</v>
      </c>
      <c r="F71" s="254" t="s">
        <v>5638</v>
      </c>
      <c r="G71" s="254" t="s">
        <v>5639</v>
      </c>
      <c r="H71" s="254" t="s">
        <v>5640</v>
      </c>
      <c r="I71" s="254" t="s">
        <v>5641</v>
      </c>
      <c r="J71" s="254" t="s">
        <v>5642</v>
      </c>
      <c r="K71" s="254" t="s">
        <v>2368</v>
      </c>
      <c r="L71" s="256" t="s">
        <v>35</v>
      </c>
      <c r="M71" s="254"/>
      <c r="N71" s="411">
        <f t="shared" si="0"/>
        <v>341782.78</v>
      </c>
      <c r="O71" s="254"/>
      <c r="P71" s="14">
        <v>341782.78</v>
      </c>
      <c r="Q71" s="254" t="s">
        <v>5643</v>
      </c>
      <c r="R71" s="254" t="s">
        <v>5644</v>
      </c>
    </row>
    <row r="72" spans="1:18" s="203" customFormat="1" ht="84" customHeight="1">
      <c r="A72" s="254">
        <v>47</v>
      </c>
      <c r="B72" s="256">
        <v>6</v>
      </c>
      <c r="C72" s="256" t="s">
        <v>1249</v>
      </c>
      <c r="D72" s="256">
        <v>11</v>
      </c>
      <c r="E72" s="254" t="s">
        <v>5645</v>
      </c>
      <c r="F72" s="254" t="s">
        <v>5646</v>
      </c>
      <c r="G72" s="254" t="s">
        <v>5647</v>
      </c>
      <c r="H72" s="254" t="s">
        <v>5648</v>
      </c>
      <c r="I72" s="254" t="s">
        <v>5649</v>
      </c>
      <c r="J72" s="254" t="s">
        <v>5650</v>
      </c>
      <c r="K72" s="254" t="s">
        <v>2368</v>
      </c>
      <c r="L72" s="256" t="s">
        <v>42</v>
      </c>
      <c r="M72" s="254"/>
      <c r="N72" s="411">
        <f t="shared" si="0"/>
        <v>57361.08</v>
      </c>
      <c r="O72" s="254"/>
      <c r="P72" s="14">
        <v>57361.08</v>
      </c>
      <c r="Q72" s="254" t="s">
        <v>5643</v>
      </c>
      <c r="R72" s="254" t="s">
        <v>5644</v>
      </c>
    </row>
    <row r="73" spans="1:18" s="203" customFormat="1" ht="89.25">
      <c r="A73" s="254">
        <v>48</v>
      </c>
      <c r="B73" s="256">
        <v>1</v>
      </c>
      <c r="C73" s="256" t="s">
        <v>47</v>
      </c>
      <c r="D73" s="256">
        <v>6</v>
      </c>
      <c r="E73" s="254" t="s">
        <v>5651</v>
      </c>
      <c r="F73" s="254" t="s">
        <v>5652</v>
      </c>
      <c r="G73" s="256" t="s">
        <v>5653</v>
      </c>
      <c r="H73" s="254" t="s">
        <v>5654</v>
      </c>
      <c r="I73" s="254" t="s">
        <v>5655</v>
      </c>
      <c r="J73" s="254" t="s">
        <v>5656</v>
      </c>
      <c r="K73" s="254" t="s">
        <v>2368</v>
      </c>
      <c r="L73" s="256" t="s">
        <v>44</v>
      </c>
      <c r="M73" s="254"/>
      <c r="N73" s="411">
        <f t="shared" si="0"/>
        <v>26365.279999999999</v>
      </c>
      <c r="O73" s="254"/>
      <c r="P73" s="14">
        <v>26365.279999999999</v>
      </c>
      <c r="Q73" s="254" t="s">
        <v>5657</v>
      </c>
      <c r="R73" s="254" t="s">
        <v>5658</v>
      </c>
    </row>
    <row r="74" spans="1:18" s="203" customFormat="1" ht="87" customHeight="1">
      <c r="A74" s="254">
        <v>49</v>
      </c>
      <c r="B74" s="256">
        <v>5</v>
      </c>
      <c r="C74" s="256" t="s">
        <v>47</v>
      </c>
      <c r="D74" s="256">
        <v>6</v>
      </c>
      <c r="E74" s="254" t="s">
        <v>5659</v>
      </c>
      <c r="F74" s="254" t="s">
        <v>5660</v>
      </c>
      <c r="G74" s="256" t="s">
        <v>5661</v>
      </c>
      <c r="H74" s="254" t="s">
        <v>5662</v>
      </c>
      <c r="I74" s="254" t="s">
        <v>5663</v>
      </c>
      <c r="J74" s="254" t="s">
        <v>5664</v>
      </c>
      <c r="K74" s="254" t="s">
        <v>2368</v>
      </c>
      <c r="L74" s="256" t="s">
        <v>35</v>
      </c>
      <c r="M74" s="254"/>
      <c r="N74" s="411">
        <f t="shared" si="0"/>
        <v>79132.36</v>
      </c>
      <c r="O74" s="254"/>
      <c r="P74" s="14">
        <v>79132.36</v>
      </c>
      <c r="Q74" s="254" t="s">
        <v>5665</v>
      </c>
      <c r="R74" s="254" t="s">
        <v>5666</v>
      </c>
    </row>
    <row r="75" spans="1:18" s="203" customFormat="1" ht="89.25">
      <c r="A75" s="256">
        <v>50</v>
      </c>
      <c r="B75" s="256">
        <v>6</v>
      </c>
      <c r="C75" s="256" t="s">
        <v>50</v>
      </c>
      <c r="D75" s="256">
        <v>12</v>
      </c>
      <c r="E75" s="254" t="s">
        <v>5667</v>
      </c>
      <c r="F75" s="254" t="s">
        <v>5668</v>
      </c>
      <c r="G75" s="254" t="s">
        <v>5669</v>
      </c>
      <c r="H75" s="254" t="s">
        <v>5670</v>
      </c>
      <c r="I75" s="254" t="s">
        <v>5671</v>
      </c>
      <c r="J75" s="254" t="s">
        <v>5672</v>
      </c>
      <c r="K75" s="254" t="s">
        <v>2368</v>
      </c>
      <c r="L75" s="256" t="s">
        <v>35</v>
      </c>
      <c r="M75" s="254"/>
      <c r="N75" s="411">
        <f t="shared" si="0"/>
        <v>34478.92</v>
      </c>
      <c r="O75" s="254"/>
      <c r="P75" s="14">
        <v>34478.92</v>
      </c>
      <c r="Q75" s="254" t="s">
        <v>5673</v>
      </c>
      <c r="R75" s="254" t="s">
        <v>5674</v>
      </c>
    </row>
    <row r="76" spans="1:18" s="203" customFormat="1" ht="114.75">
      <c r="A76" s="254">
        <v>51</v>
      </c>
      <c r="B76" s="256">
        <v>1</v>
      </c>
      <c r="C76" s="256" t="s">
        <v>47</v>
      </c>
      <c r="D76" s="256">
        <v>6</v>
      </c>
      <c r="E76" s="254" t="s">
        <v>5675</v>
      </c>
      <c r="F76" s="254" t="s">
        <v>5676</v>
      </c>
      <c r="G76" s="254" t="s">
        <v>5677</v>
      </c>
      <c r="H76" s="254" t="s">
        <v>5678</v>
      </c>
      <c r="I76" s="254" t="s">
        <v>5679</v>
      </c>
      <c r="J76" s="254" t="s">
        <v>5680</v>
      </c>
      <c r="K76" s="254" t="s">
        <v>2368</v>
      </c>
      <c r="L76" s="256" t="s">
        <v>1262</v>
      </c>
      <c r="M76" s="254"/>
      <c r="N76" s="411">
        <f t="shared" si="0"/>
        <v>108478.8</v>
      </c>
      <c r="O76" s="254"/>
      <c r="P76" s="14">
        <v>108478.8</v>
      </c>
      <c r="Q76" s="254" t="s">
        <v>5673</v>
      </c>
      <c r="R76" s="254" t="s">
        <v>5681</v>
      </c>
    </row>
    <row r="77" spans="1:18" s="203" customFormat="1" ht="357">
      <c r="A77" s="254">
        <v>52</v>
      </c>
      <c r="B77" s="256">
        <v>6</v>
      </c>
      <c r="C77" s="256" t="s">
        <v>47</v>
      </c>
      <c r="D77" s="256">
        <v>6</v>
      </c>
      <c r="E77" s="254" t="s">
        <v>5682</v>
      </c>
      <c r="F77" s="254" t="s">
        <v>5683</v>
      </c>
      <c r="G77" s="254" t="s">
        <v>5684</v>
      </c>
      <c r="H77" s="254" t="s">
        <v>5685</v>
      </c>
      <c r="I77" s="254" t="s">
        <v>5686</v>
      </c>
      <c r="J77" s="254" t="s">
        <v>5687</v>
      </c>
      <c r="K77" s="254" t="s">
        <v>2368</v>
      </c>
      <c r="L77" s="256" t="s">
        <v>35</v>
      </c>
      <c r="M77" s="254"/>
      <c r="N77" s="411">
        <f t="shared" si="0"/>
        <v>114486.76</v>
      </c>
      <c r="O77" s="254"/>
      <c r="P77" s="14">
        <v>114486.76</v>
      </c>
      <c r="Q77" s="254" t="s">
        <v>1450</v>
      </c>
      <c r="R77" s="254" t="s">
        <v>5688</v>
      </c>
    </row>
    <row r="78" spans="1:18" s="203" customFormat="1" ht="409.5">
      <c r="A78" s="254">
        <v>53</v>
      </c>
      <c r="B78" s="256">
        <v>1</v>
      </c>
      <c r="C78" s="256" t="s">
        <v>47</v>
      </c>
      <c r="D78" s="256">
        <v>6</v>
      </c>
      <c r="E78" s="254" t="s">
        <v>5689</v>
      </c>
      <c r="F78" s="254" t="s">
        <v>5690</v>
      </c>
      <c r="G78" s="254" t="s">
        <v>5691</v>
      </c>
      <c r="H78" s="254" t="s">
        <v>5692</v>
      </c>
      <c r="I78" s="254" t="s">
        <v>5693</v>
      </c>
      <c r="J78" s="254" t="s">
        <v>5694</v>
      </c>
      <c r="K78" s="254" t="s">
        <v>2368</v>
      </c>
      <c r="L78" s="256" t="s">
        <v>44</v>
      </c>
      <c r="M78" s="254"/>
      <c r="N78" s="411">
        <f t="shared" si="0"/>
        <v>111069.3</v>
      </c>
      <c r="O78" s="254"/>
      <c r="P78" s="14">
        <v>111069.3</v>
      </c>
      <c r="Q78" s="254" t="s">
        <v>1450</v>
      </c>
      <c r="R78" s="254" t="s">
        <v>5688</v>
      </c>
    </row>
    <row r="79" spans="1:18" s="203" customFormat="1" ht="216.75">
      <c r="A79" s="256">
        <v>54</v>
      </c>
      <c r="B79" s="256">
        <v>6</v>
      </c>
      <c r="C79" s="256" t="s">
        <v>50</v>
      </c>
      <c r="D79" s="256">
        <v>12</v>
      </c>
      <c r="E79" s="254" t="s">
        <v>5695</v>
      </c>
      <c r="F79" s="254" t="s">
        <v>5696</v>
      </c>
      <c r="G79" s="254" t="s">
        <v>5697</v>
      </c>
      <c r="H79" s="254" t="s">
        <v>5698</v>
      </c>
      <c r="I79" s="254" t="s">
        <v>5699</v>
      </c>
      <c r="J79" s="254" t="s">
        <v>5700</v>
      </c>
      <c r="K79" s="254" t="s">
        <v>2368</v>
      </c>
      <c r="L79" s="256" t="s">
        <v>38</v>
      </c>
      <c r="M79" s="254"/>
      <c r="N79" s="411">
        <f t="shared" si="0"/>
        <v>80399</v>
      </c>
      <c r="O79" s="254"/>
      <c r="P79" s="14">
        <v>80399</v>
      </c>
      <c r="Q79" s="254" t="s">
        <v>1450</v>
      </c>
      <c r="R79" s="254" t="s">
        <v>5688</v>
      </c>
    </row>
    <row r="80" spans="1:18" s="203" customFormat="1" ht="280.5">
      <c r="A80" s="254">
        <v>55</v>
      </c>
      <c r="B80" s="256">
        <v>1</v>
      </c>
      <c r="C80" s="256" t="s">
        <v>1275</v>
      </c>
      <c r="D80" s="256">
        <v>13</v>
      </c>
      <c r="E80" s="254" t="s">
        <v>5701</v>
      </c>
      <c r="F80" s="254" t="s">
        <v>5702</v>
      </c>
      <c r="G80" s="254" t="s">
        <v>5703</v>
      </c>
      <c r="H80" s="254" t="s">
        <v>5704</v>
      </c>
      <c r="I80" s="254" t="s">
        <v>5705</v>
      </c>
      <c r="J80" s="254" t="s">
        <v>5706</v>
      </c>
      <c r="K80" s="254" t="s">
        <v>2368</v>
      </c>
      <c r="L80" s="256" t="s">
        <v>35</v>
      </c>
      <c r="M80" s="254"/>
      <c r="N80" s="411">
        <f t="shared" si="0"/>
        <v>68700</v>
      </c>
      <c r="O80" s="254"/>
      <c r="P80" s="14">
        <v>68700</v>
      </c>
      <c r="Q80" s="254" t="s">
        <v>5707</v>
      </c>
      <c r="R80" s="254" t="s">
        <v>5708</v>
      </c>
    </row>
    <row r="81" spans="1:18" s="203" customFormat="1" ht="178.5">
      <c r="A81" s="254">
        <v>56</v>
      </c>
      <c r="B81" s="256">
        <v>2</v>
      </c>
      <c r="C81" s="256" t="s">
        <v>47</v>
      </c>
      <c r="D81" s="256">
        <v>13</v>
      </c>
      <c r="E81" s="254" t="s">
        <v>5709</v>
      </c>
      <c r="F81" s="254" t="s">
        <v>5710</v>
      </c>
      <c r="G81" s="254" t="s">
        <v>5711</v>
      </c>
      <c r="H81" s="413" t="s">
        <v>5712</v>
      </c>
      <c r="I81" s="254" t="s">
        <v>5713</v>
      </c>
      <c r="J81" s="254" t="s">
        <v>5714</v>
      </c>
      <c r="K81" s="254" t="s">
        <v>2368</v>
      </c>
      <c r="L81" s="256" t="s">
        <v>38</v>
      </c>
      <c r="M81" s="254"/>
      <c r="N81" s="411">
        <f t="shared" si="0"/>
        <v>207441.8</v>
      </c>
      <c r="O81" s="254"/>
      <c r="P81" s="14">
        <v>207441.8</v>
      </c>
      <c r="Q81" s="254" t="s">
        <v>2125</v>
      </c>
      <c r="R81" s="254" t="s">
        <v>5715</v>
      </c>
    </row>
    <row r="82" spans="1:18" s="203" customFormat="1" ht="216.75">
      <c r="A82" s="254">
        <v>57</v>
      </c>
      <c r="B82" s="256">
        <v>5</v>
      </c>
      <c r="C82" s="256" t="s">
        <v>1249</v>
      </c>
      <c r="D82" s="256">
        <v>11</v>
      </c>
      <c r="E82" s="254" t="s">
        <v>5716</v>
      </c>
      <c r="F82" s="254" t="s">
        <v>5717</v>
      </c>
      <c r="G82" s="254" t="s">
        <v>2327</v>
      </c>
      <c r="H82" s="254" t="s">
        <v>5718</v>
      </c>
      <c r="I82" s="254" t="s">
        <v>5719</v>
      </c>
      <c r="J82" s="254" t="s">
        <v>5720</v>
      </c>
      <c r="K82" s="254" t="s">
        <v>2368</v>
      </c>
      <c r="L82" s="256" t="s">
        <v>42</v>
      </c>
      <c r="M82" s="254"/>
      <c r="N82" s="411">
        <f t="shared" si="0"/>
        <v>199895</v>
      </c>
      <c r="O82" s="254"/>
      <c r="P82" s="14">
        <v>199895</v>
      </c>
      <c r="Q82" s="254" t="s">
        <v>5721</v>
      </c>
      <c r="R82" s="254" t="s">
        <v>5722</v>
      </c>
    </row>
    <row r="83" spans="1:18" s="203" customFormat="1" ht="216.75">
      <c r="A83" s="256">
        <v>58</v>
      </c>
      <c r="B83" s="256">
        <v>6</v>
      </c>
      <c r="C83" s="256" t="s">
        <v>1249</v>
      </c>
      <c r="D83" s="256">
        <v>11</v>
      </c>
      <c r="E83" s="254" t="s">
        <v>5723</v>
      </c>
      <c r="F83" s="254" t="s">
        <v>5724</v>
      </c>
      <c r="G83" s="254" t="s">
        <v>5725</v>
      </c>
      <c r="H83" s="254" t="s">
        <v>5726</v>
      </c>
      <c r="I83" s="254" t="s">
        <v>5609</v>
      </c>
      <c r="J83" s="254" t="s">
        <v>5727</v>
      </c>
      <c r="K83" s="254" t="s">
        <v>2368</v>
      </c>
      <c r="L83" s="256" t="s">
        <v>38</v>
      </c>
      <c r="M83" s="254"/>
      <c r="N83" s="411">
        <f t="shared" si="0"/>
        <v>28662.78</v>
      </c>
      <c r="O83" s="254"/>
      <c r="P83" s="14">
        <v>28662.78</v>
      </c>
      <c r="Q83" s="254" t="s">
        <v>451</v>
      </c>
      <c r="R83" s="254" t="s">
        <v>5722</v>
      </c>
    </row>
    <row r="84" spans="1:18" s="203" customFormat="1" ht="229.5">
      <c r="A84" s="254">
        <v>59</v>
      </c>
      <c r="B84" s="256">
        <v>1</v>
      </c>
      <c r="C84" s="256" t="s">
        <v>50</v>
      </c>
      <c r="D84" s="256">
        <v>12</v>
      </c>
      <c r="E84" s="254" t="s">
        <v>5728</v>
      </c>
      <c r="F84" s="254" t="s">
        <v>5729</v>
      </c>
      <c r="G84" s="254" t="s">
        <v>5730</v>
      </c>
      <c r="H84" s="254" t="s">
        <v>5731</v>
      </c>
      <c r="I84" s="254" t="s">
        <v>5732</v>
      </c>
      <c r="J84" s="254" t="s">
        <v>5733</v>
      </c>
      <c r="K84" s="254" t="s">
        <v>2368</v>
      </c>
      <c r="L84" s="256" t="s">
        <v>38</v>
      </c>
      <c r="M84" s="254"/>
      <c r="N84" s="411">
        <f t="shared" si="0"/>
        <v>71858.600000000006</v>
      </c>
      <c r="O84" s="254"/>
      <c r="P84" s="14">
        <v>71858.600000000006</v>
      </c>
      <c r="Q84" s="254" t="s">
        <v>5734</v>
      </c>
      <c r="R84" s="254" t="s">
        <v>5735</v>
      </c>
    </row>
    <row r="85" spans="1:18" s="203" customFormat="1" ht="280.5">
      <c r="A85" s="254">
        <v>60</v>
      </c>
      <c r="B85" s="256">
        <v>1</v>
      </c>
      <c r="C85" s="256" t="s">
        <v>47</v>
      </c>
      <c r="D85" s="256">
        <v>6</v>
      </c>
      <c r="E85" s="254" t="s">
        <v>5736</v>
      </c>
      <c r="F85" s="254" t="s">
        <v>5737</v>
      </c>
      <c r="G85" s="254" t="s">
        <v>5738</v>
      </c>
      <c r="H85" s="254" t="s">
        <v>5739</v>
      </c>
      <c r="I85" s="254" t="s">
        <v>5740</v>
      </c>
      <c r="J85" s="254" t="s">
        <v>5741</v>
      </c>
      <c r="K85" s="254" t="s">
        <v>2368</v>
      </c>
      <c r="L85" s="256" t="s">
        <v>35</v>
      </c>
      <c r="M85" s="254"/>
      <c r="N85" s="411">
        <f t="shared" si="0"/>
        <v>133707.72</v>
      </c>
      <c r="O85" s="254"/>
      <c r="P85" s="14">
        <v>133707.72</v>
      </c>
      <c r="Q85" s="254" t="s">
        <v>5742</v>
      </c>
      <c r="R85" s="254" t="s">
        <v>5743</v>
      </c>
    </row>
    <row r="86" spans="1:18" s="203" customFormat="1" ht="306">
      <c r="A86" s="254">
        <v>61</v>
      </c>
      <c r="B86" s="256">
        <v>6</v>
      </c>
      <c r="C86" s="256" t="s">
        <v>1275</v>
      </c>
      <c r="D86" s="256">
        <v>13</v>
      </c>
      <c r="E86" s="254" t="s">
        <v>5744</v>
      </c>
      <c r="F86" s="254" t="s">
        <v>5745</v>
      </c>
      <c r="G86" s="254" t="s">
        <v>5746</v>
      </c>
      <c r="H86" s="254" t="s">
        <v>5747</v>
      </c>
      <c r="I86" s="254" t="s">
        <v>5748</v>
      </c>
      <c r="J86" s="254" t="s">
        <v>5749</v>
      </c>
      <c r="K86" s="254" t="s">
        <v>2368</v>
      </c>
      <c r="L86" s="256" t="s">
        <v>35</v>
      </c>
      <c r="M86" s="254"/>
      <c r="N86" s="411">
        <f t="shared" si="0"/>
        <v>28989.599999999999</v>
      </c>
      <c r="O86" s="254"/>
      <c r="P86" s="14">
        <v>28989.599999999999</v>
      </c>
      <c r="Q86" s="254" t="s">
        <v>5750</v>
      </c>
      <c r="R86" s="254" t="s">
        <v>5751</v>
      </c>
    </row>
    <row r="89" spans="1:18">
      <c r="J89"/>
    </row>
    <row r="90" spans="1:18">
      <c r="F90"/>
      <c r="J90"/>
      <c r="K90" s="715" t="s">
        <v>938</v>
      </c>
      <c r="L90" s="716"/>
      <c r="M90" s="716"/>
      <c r="N90" s="717"/>
      <c r="O90" s="715" t="s">
        <v>939</v>
      </c>
      <c r="P90" s="716"/>
      <c r="Q90" s="716"/>
      <c r="R90" s="717"/>
    </row>
    <row r="91" spans="1:18">
      <c r="F91"/>
      <c r="J91"/>
      <c r="K91" s="715" t="s">
        <v>946</v>
      </c>
      <c r="L91" s="717"/>
      <c r="M91" s="715" t="s">
        <v>947</v>
      </c>
      <c r="N91" s="717"/>
      <c r="O91" s="543" t="s">
        <v>946</v>
      </c>
      <c r="P91" s="543"/>
      <c r="Q91" s="543" t="s">
        <v>947</v>
      </c>
      <c r="R91" s="543"/>
    </row>
    <row r="92" spans="1:18">
      <c r="F92"/>
      <c r="J92"/>
      <c r="K92" s="147" t="s">
        <v>940</v>
      </c>
      <c r="L92" s="147" t="s">
        <v>941</v>
      </c>
      <c r="M92" s="147" t="s">
        <v>942</v>
      </c>
      <c r="N92" s="147" t="s">
        <v>941</v>
      </c>
      <c r="O92" s="147" t="s">
        <v>942</v>
      </c>
      <c r="P92" s="147" t="s">
        <v>941</v>
      </c>
      <c r="Q92" s="147" t="s">
        <v>940</v>
      </c>
      <c r="R92" s="147" t="s">
        <v>941</v>
      </c>
    </row>
    <row r="93" spans="1:18">
      <c r="F93"/>
      <c r="J93"/>
      <c r="K93" s="108">
        <v>29</v>
      </c>
      <c r="L93" s="111">
        <v>5869790.1100000003</v>
      </c>
      <c r="M93" s="108">
        <v>3</v>
      </c>
      <c r="N93" s="111">
        <v>135000</v>
      </c>
      <c r="O93" s="108" t="s">
        <v>944</v>
      </c>
      <c r="P93" s="112" t="s">
        <v>944</v>
      </c>
      <c r="Q93" s="108">
        <v>29</v>
      </c>
      <c r="R93" s="111">
        <v>3585205</v>
      </c>
    </row>
    <row r="94" spans="1:18">
      <c r="J94"/>
    </row>
    <row r="95" spans="1:18">
      <c r="J95"/>
    </row>
    <row r="96" spans="1:18">
      <c r="J96"/>
    </row>
    <row r="97" spans="10:10">
      <c r="J97"/>
    </row>
    <row r="98" spans="10:10">
      <c r="J98"/>
    </row>
  </sheetData>
  <mergeCells count="196">
    <mergeCell ref="O91:P91"/>
    <mergeCell ref="Q91:R91"/>
    <mergeCell ref="K90:N90"/>
    <mergeCell ref="O90:R90"/>
    <mergeCell ref="K91:L91"/>
    <mergeCell ref="M91:N91"/>
    <mergeCell ref="N56:N57"/>
    <mergeCell ref="O56:O57"/>
    <mergeCell ref="P56:P57"/>
    <mergeCell ref="Q56:Q57"/>
    <mergeCell ref="R56:R57"/>
    <mergeCell ref="F56:F57"/>
    <mergeCell ref="G56:G57"/>
    <mergeCell ref="J56:J57"/>
    <mergeCell ref="K56:K57"/>
    <mergeCell ref="L56:L57"/>
    <mergeCell ref="M56:M57"/>
    <mergeCell ref="A56:A57"/>
    <mergeCell ref="B56:B57"/>
    <mergeCell ref="C56:C57"/>
    <mergeCell ref="D56:D57"/>
    <mergeCell ref="E56:E57"/>
    <mergeCell ref="G54:G55"/>
    <mergeCell ref="J54:J55"/>
    <mergeCell ref="K54:K55"/>
    <mergeCell ref="L54:L55"/>
    <mergeCell ref="A54:A55"/>
    <mergeCell ref="B54:B55"/>
    <mergeCell ref="C54:C55"/>
    <mergeCell ref="D54:D55"/>
    <mergeCell ref="E54:E55"/>
    <mergeCell ref="F54:F55"/>
    <mergeCell ref="A43:A44"/>
    <mergeCell ref="B43:B44"/>
    <mergeCell ref="C43:C44"/>
    <mergeCell ref="D43:D44"/>
    <mergeCell ref="E43:E44"/>
    <mergeCell ref="O54:O55"/>
    <mergeCell ref="P54:P55"/>
    <mergeCell ref="Q54:Q55"/>
    <mergeCell ref="R54:R55"/>
    <mergeCell ref="M54:M55"/>
    <mergeCell ref="N54:N55"/>
    <mergeCell ref="N43:N44"/>
    <mergeCell ref="O43:O44"/>
    <mergeCell ref="P43:P44"/>
    <mergeCell ref="Q43:Q44"/>
    <mergeCell ref="R43:R44"/>
    <mergeCell ref="F43:F44"/>
    <mergeCell ref="G43:G44"/>
    <mergeCell ref="J43:J44"/>
    <mergeCell ref="K43:K44"/>
    <mergeCell ref="L43:L44"/>
    <mergeCell ref="M43:M44"/>
    <mergeCell ref="R38:R39"/>
    <mergeCell ref="J38:J39"/>
    <mergeCell ref="K38:K39"/>
    <mergeCell ref="L38:L39"/>
    <mergeCell ref="M38:M39"/>
    <mergeCell ref="N38:N39"/>
    <mergeCell ref="O38:O39"/>
    <mergeCell ref="A38:A39"/>
    <mergeCell ref="A41:A42"/>
    <mergeCell ref="B41:B42"/>
    <mergeCell ref="C41:C42"/>
    <mergeCell ref="D41:D42"/>
    <mergeCell ref="E41:E42"/>
    <mergeCell ref="F41:F42"/>
    <mergeCell ref="O41:O42"/>
    <mergeCell ref="P41:P42"/>
    <mergeCell ref="Q41:Q42"/>
    <mergeCell ref="R41:R42"/>
    <mergeCell ref="G41:G42"/>
    <mergeCell ref="J41:J42"/>
    <mergeCell ref="K41:K42"/>
    <mergeCell ref="L41:L42"/>
    <mergeCell ref="M41:M42"/>
    <mergeCell ref="N41:N42"/>
    <mergeCell ref="A35:A37"/>
    <mergeCell ref="B38:B39"/>
    <mergeCell ref="C38:C39"/>
    <mergeCell ref="D38:D39"/>
    <mergeCell ref="E38:E39"/>
    <mergeCell ref="F38:F39"/>
    <mergeCell ref="G38:G39"/>
    <mergeCell ref="P38:P39"/>
    <mergeCell ref="Q38:Q39"/>
    <mergeCell ref="R33:R34"/>
    <mergeCell ref="L33:L34"/>
    <mergeCell ref="M33:M34"/>
    <mergeCell ref="N33:N34"/>
    <mergeCell ref="O33:O34"/>
    <mergeCell ref="P33:P34"/>
    <mergeCell ref="Q33:Q34"/>
    <mergeCell ref="B35:B37"/>
    <mergeCell ref="C35:C37"/>
    <mergeCell ref="D35:D37"/>
    <mergeCell ref="E35:E37"/>
    <mergeCell ref="F35:F37"/>
    <mergeCell ref="G35:G37"/>
    <mergeCell ref="J35:J37"/>
    <mergeCell ref="Q35:Q37"/>
    <mergeCell ref="R35:R37"/>
    <mergeCell ref="K35:K37"/>
    <mergeCell ref="L35:L37"/>
    <mergeCell ref="M35:M37"/>
    <mergeCell ref="N35:N37"/>
    <mergeCell ref="O35:O37"/>
    <mergeCell ref="P35:P37"/>
    <mergeCell ref="A33:A34"/>
    <mergeCell ref="B33:B34"/>
    <mergeCell ref="C33:C34"/>
    <mergeCell ref="D33:D34"/>
    <mergeCell ref="E33:E34"/>
    <mergeCell ref="F33:F34"/>
    <mergeCell ref="G33:G34"/>
    <mergeCell ref="J33:J34"/>
    <mergeCell ref="K33:K34"/>
    <mergeCell ref="A17:A21"/>
    <mergeCell ref="B17:B21"/>
    <mergeCell ref="C17:C21"/>
    <mergeCell ref="D17:D21"/>
    <mergeCell ref="E17:E21"/>
    <mergeCell ref="F17:F21"/>
    <mergeCell ref="A29:A31"/>
    <mergeCell ref="B29:B31"/>
    <mergeCell ref="C29:C31"/>
    <mergeCell ref="D29:D31"/>
    <mergeCell ref="E29:E31"/>
    <mergeCell ref="F29:F31"/>
    <mergeCell ref="O17:O21"/>
    <mergeCell ref="P17:P21"/>
    <mergeCell ref="Q17:Q21"/>
    <mergeCell ref="R17:R21"/>
    <mergeCell ref="Q29:Q31"/>
    <mergeCell ref="G17:G21"/>
    <mergeCell ref="J17:J21"/>
    <mergeCell ref="K17:K21"/>
    <mergeCell ref="L17:L21"/>
    <mergeCell ref="M17:M21"/>
    <mergeCell ref="N17:N21"/>
    <mergeCell ref="G29:G31"/>
    <mergeCell ref="J29:J31"/>
    <mergeCell ref="K29:K31"/>
    <mergeCell ref="R29:R31"/>
    <mergeCell ref="L29:L31"/>
    <mergeCell ref="M29:M31"/>
    <mergeCell ref="N29:N31"/>
    <mergeCell ref="O29:O31"/>
    <mergeCell ref="P29:P31"/>
    <mergeCell ref="O15:O16"/>
    <mergeCell ref="P15:P16"/>
    <mergeCell ref="Q15:Q16"/>
    <mergeCell ref="R15:R16"/>
    <mergeCell ref="G15:G16"/>
    <mergeCell ref="J15:J16"/>
    <mergeCell ref="K15:K16"/>
    <mergeCell ref="L15:L16"/>
    <mergeCell ref="M15:M16"/>
    <mergeCell ref="N15:N16"/>
    <mergeCell ref="A9:A13"/>
    <mergeCell ref="B9:B13"/>
    <mergeCell ref="C9:C13"/>
    <mergeCell ref="D9:D13"/>
    <mergeCell ref="E9:E13"/>
    <mergeCell ref="F9:F13"/>
    <mergeCell ref="A15:A16"/>
    <mergeCell ref="B15:B16"/>
    <mergeCell ref="C15:C16"/>
    <mergeCell ref="D15:D16"/>
    <mergeCell ref="E15:E16"/>
    <mergeCell ref="F15:F16"/>
    <mergeCell ref="O9:O13"/>
    <mergeCell ref="P9:P13"/>
    <mergeCell ref="Q9:Q13"/>
    <mergeCell ref="R9:R13"/>
    <mergeCell ref="G9:G13"/>
    <mergeCell ref="J9:J13"/>
    <mergeCell ref="K9:K13"/>
    <mergeCell ref="L9:L13"/>
    <mergeCell ref="M9:M13"/>
    <mergeCell ref="N9:N13"/>
    <mergeCell ref="Q4:Q5"/>
    <mergeCell ref="R4:R5"/>
    <mergeCell ref="G4:G5"/>
    <mergeCell ref="H4:I4"/>
    <mergeCell ref="J4:J5"/>
    <mergeCell ref="K4:L4"/>
    <mergeCell ref="M4:N4"/>
    <mergeCell ref="O4:P4"/>
    <mergeCell ref="A4:A5"/>
    <mergeCell ref="B4:B5"/>
    <mergeCell ref="C4:C5"/>
    <mergeCell ref="D4:D5"/>
    <mergeCell ref="E4:E5"/>
    <mergeCell ref="F4:F5"/>
  </mergeCells>
  <pageMargins left="0.25" right="0.25" top="0.75" bottom="0.75" header="0.3" footer="0.3"/>
  <pageSetup paperSize="8" scale="50" fitToHeight="0" orientation="landscape"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75"/>
  <sheetViews>
    <sheetView topLeftCell="D67" zoomScale="60" zoomScaleNormal="60" workbookViewId="0">
      <selection activeCell="K75" sqref="K75:R75"/>
    </sheetView>
  </sheetViews>
  <sheetFormatPr defaultRowHeight="15"/>
  <cols>
    <col min="1" max="1" width="4.7109375" bestFit="1" customWidth="1"/>
    <col min="2" max="2" width="8.85546875" bestFit="1" customWidth="1"/>
    <col min="3" max="3" width="10" bestFit="1" customWidth="1"/>
    <col min="4" max="4" width="11.140625" customWidth="1"/>
    <col min="5" max="5" width="59.7109375" bestFit="1" customWidth="1"/>
    <col min="6" max="6" width="59.85546875" customWidth="1"/>
    <col min="7" max="7" width="35.28515625" bestFit="1" customWidth="1"/>
    <col min="8" max="8" width="24.42578125" customWidth="1"/>
    <col min="9" max="9" width="13.28515625" customWidth="1"/>
    <col min="10" max="10" width="28.140625" bestFit="1" customWidth="1"/>
    <col min="11" max="11" width="28.5703125" customWidth="1"/>
    <col min="12" max="12" width="19.7109375" customWidth="1"/>
    <col min="13" max="13" width="21.28515625" style="11" customWidth="1"/>
    <col min="14" max="14" width="15.28515625" style="11" customWidth="1"/>
    <col min="15" max="15" width="15" style="11" customWidth="1"/>
    <col min="16" max="16" width="15.140625" style="11" customWidth="1"/>
    <col min="17" max="17" width="22.85546875" customWidth="1"/>
    <col min="18" max="18" width="14.71093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5813</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104" t="s">
        <v>14</v>
      </c>
      <c r="I5" s="104" t="s">
        <v>15</v>
      </c>
      <c r="J5" s="488"/>
      <c r="K5" s="105">
        <v>2016</v>
      </c>
      <c r="L5" s="105">
        <v>2017</v>
      </c>
      <c r="M5" s="105">
        <v>2016</v>
      </c>
      <c r="N5" s="105">
        <v>2017</v>
      </c>
      <c r="O5" s="105">
        <v>2016</v>
      </c>
      <c r="P5" s="105">
        <v>2017</v>
      </c>
      <c r="Q5" s="488"/>
      <c r="R5" s="490"/>
    </row>
    <row r="6" spans="1:18" s="3" customFormat="1" ht="14.25" customHeight="1">
      <c r="A6" s="103" t="s">
        <v>16</v>
      </c>
      <c r="B6" s="104" t="s">
        <v>17</v>
      </c>
      <c r="C6" s="104" t="s">
        <v>18</v>
      </c>
      <c r="D6" s="104" t="s">
        <v>19</v>
      </c>
      <c r="E6" s="103" t="s">
        <v>20</v>
      </c>
      <c r="F6" s="103" t="s">
        <v>21</v>
      </c>
      <c r="G6" s="103" t="s">
        <v>22</v>
      </c>
      <c r="H6" s="104" t="s">
        <v>23</v>
      </c>
      <c r="I6" s="104" t="s">
        <v>24</v>
      </c>
      <c r="J6" s="103" t="s">
        <v>25</v>
      </c>
      <c r="K6" s="105" t="s">
        <v>26</v>
      </c>
      <c r="L6" s="105" t="s">
        <v>27</v>
      </c>
      <c r="M6" s="105" t="s">
        <v>28</v>
      </c>
      <c r="N6" s="105" t="s">
        <v>29</v>
      </c>
      <c r="O6" s="105" t="s">
        <v>30</v>
      </c>
      <c r="P6" s="105" t="s">
        <v>31</v>
      </c>
      <c r="Q6" s="103" t="s">
        <v>32</v>
      </c>
      <c r="R6" s="104" t="s">
        <v>33</v>
      </c>
    </row>
    <row r="7" spans="1:18" s="203" customFormat="1" ht="104.25" customHeight="1">
      <c r="A7" s="256">
        <v>1</v>
      </c>
      <c r="B7" s="256">
        <v>1</v>
      </c>
      <c r="C7" s="256">
        <v>2</v>
      </c>
      <c r="D7" s="256">
        <v>2</v>
      </c>
      <c r="E7" s="254" t="s">
        <v>749</v>
      </c>
      <c r="F7" s="254" t="s">
        <v>750</v>
      </c>
      <c r="G7" s="254" t="s">
        <v>751</v>
      </c>
      <c r="H7" s="254" t="s">
        <v>34</v>
      </c>
      <c r="I7" s="254">
        <v>120</v>
      </c>
      <c r="J7" s="254" t="s">
        <v>752</v>
      </c>
      <c r="K7" s="254" t="s">
        <v>35</v>
      </c>
      <c r="L7" s="254" t="s">
        <v>44</v>
      </c>
      <c r="M7" s="417"/>
      <c r="N7" s="255">
        <v>57900</v>
      </c>
      <c r="O7" s="255"/>
      <c r="P7" s="255">
        <v>57900</v>
      </c>
      <c r="Q7" s="254" t="s">
        <v>753</v>
      </c>
      <c r="R7" s="254" t="s">
        <v>754</v>
      </c>
    </row>
    <row r="8" spans="1:18" s="203" customFormat="1" ht="223.5" customHeight="1">
      <c r="A8" s="256">
        <v>2</v>
      </c>
      <c r="B8" s="256" t="s">
        <v>36</v>
      </c>
      <c r="C8" s="256">
        <v>3.4</v>
      </c>
      <c r="D8" s="256">
        <v>2</v>
      </c>
      <c r="E8" s="254" t="s">
        <v>755</v>
      </c>
      <c r="F8" s="254" t="s">
        <v>756</v>
      </c>
      <c r="G8" s="254" t="s">
        <v>37</v>
      </c>
      <c r="H8" s="254" t="s">
        <v>34</v>
      </c>
      <c r="I8" s="254">
        <v>70</v>
      </c>
      <c r="J8" s="254" t="s">
        <v>757</v>
      </c>
      <c r="K8" s="254" t="s">
        <v>38</v>
      </c>
      <c r="L8" s="254"/>
      <c r="M8" s="255">
        <v>20049.71</v>
      </c>
      <c r="N8" s="255"/>
      <c r="O8" s="255">
        <v>20049.71</v>
      </c>
      <c r="P8" s="255"/>
      <c r="Q8" s="254" t="s">
        <v>753</v>
      </c>
      <c r="R8" s="254" t="s">
        <v>754</v>
      </c>
    </row>
    <row r="9" spans="1:18" s="203" customFormat="1" ht="138.75" customHeight="1">
      <c r="A9" s="254">
        <v>3</v>
      </c>
      <c r="B9" s="254">
        <v>1</v>
      </c>
      <c r="C9" s="64" t="s">
        <v>39</v>
      </c>
      <c r="D9" s="64">
        <v>2</v>
      </c>
      <c r="E9" s="64" t="s">
        <v>758</v>
      </c>
      <c r="F9" s="64" t="s">
        <v>759</v>
      </c>
      <c r="G9" s="254" t="s">
        <v>760</v>
      </c>
      <c r="H9" s="64" t="s">
        <v>761</v>
      </c>
      <c r="I9" s="306">
        <v>35000</v>
      </c>
      <c r="J9" s="64" t="s">
        <v>762</v>
      </c>
      <c r="K9" s="254" t="s">
        <v>40</v>
      </c>
      <c r="L9" s="64"/>
      <c r="M9" s="418">
        <v>3611.25</v>
      </c>
      <c r="N9" s="64"/>
      <c r="O9" s="419">
        <v>3611.25</v>
      </c>
      <c r="P9" s="64"/>
      <c r="Q9" s="254" t="s">
        <v>753</v>
      </c>
      <c r="R9" s="254" t="s">
        <v>754</v>
      </c>
    </row>
    <row r="10" spans="1:18" s="203" customFormat="1" ht="184.5" customHeight="1">
      <c r="A10" s="256">
        <v>4</v>
      </c>
      <c r="B10" s="256">
        <v>1</v>
      </c>
      <c r="C10" s="256">
        <v>4</v>
      </c>
      <c r="D10" s="256">
        <v>2</v>
      </c>
      <c r="E10" s="254" t="s">
        <v>764</v>
      </c>
      <c r="F10" s="254" t="s">
        <v>765</v>
      </c>
      <c r="G10" s="254" t="s">
        <v>766</v>
      </c>
      <c r="H10" s="254" t="s">
        <v>34</v>
      </c>
      <c r="I10" s="254" t="s">
        <v>5812</v>
      </c>
      <c r="J10" s="254" t="s">
        <v>767</v>
      </c>
      <c r="K10" s="254" t="s">
        <v>40</v>
      </c>
      <c r="L10" s="254"/>
      <c r="M10" s="255">
        <v>4735.62</v>
      </c>
      <c r="N10" s="255"/>
      <c r="O10" s="255">
        <v>4735.62</v>
      </c>
      <c r="P10" s="255"/>
      <c r="Q10" s="254" t="s">
        <v>753</v>
      </c>
      <c r="R10" s="254" t="s">
        <v>754</v>
      </c>
    </row>
    <row r="11" spans="1:18" s="203" customFormat="1" ht="114.75">
      <c r="A11" s="106">
        <v>5</v>
      </c>
      <c r="B11" s="256">
        <v>1</v>
      </c>
      <c r="C11" s="256">
        <v>4</v>
      </c>
      <c r="D11" s="256">
        <v>2</v>
      </c>
      <c r="E11" s="254" t="s">
        <v>768</v>
      </c>
      <c r="F11" s="254" t="s">
        <v>769</v>
      </c>
      <c r="G11" s="254" t="s">
        <v>770</v>
      </c>
      <c r="H11" s="254" t="s">
        <v>34</v>
      </c>
      <c r="I11" s="254">
        <v>36</v>
      </c>
      <c r="J11" s="254" t="s">
        <v>771</v>
      </c>
      <c r="K11" s="254"/>
      <c r="L11" s="254" t="s">
        <v>42</v>
      </c>
      <c r="M11" s="255"/>
      <c r="N11" s="255">
        <v>100205.08</v>
      </c>
      <c r="O11" s="255"/>
      <c r="P11" s="255">
        <v>100205.08</v>
      </c>
      <c r="Q11" s="254" t="s">
        <v>753</v>
      </c>
      <c r="R11" s="254" t="s">
        <v>754</v>
      </c>
    </row>
    <row r="12" spans="1:18" s="203" customFormat="1" ht="153" customHeight="1">
      <c r="A12" s="256">
        <v>6</v>
      </c>
      <c r="B12" s="256" t="s">
        <v>43</v>
      </c>
      <c r="C12" s="256" t="s">
        <v>43</v>
      </c>
      <c r="D12" s="256">
        <v>2</v>
      </c>
      <c r="E12" s="254" t="s">
        <v>772</v>
      </c>
      <c r="F12" s="254" t="s">
        <v>773</v>
      </c>
      <c r="G12" s="254" t="s">
        <v>774</v>
      </c>
      <c r="H12" s="254" t="s">
        <v>34</v>
      </c>
      <c r="I12" s="254">
        <v>100</v>
      </c>
      <c r="J12" s="254" t="s">
        <v>775</v>
      </c>
      <c r="K12" s="254" t="s">
        <v>35</v>
      </c>
      <c r="L12" s="254" t="s">
        <v>44</v>
      </c>
      <c r="M12" s="255"/>
      <c r="N12" s="255">
        <v>22671.14</v>
      </c>
      <c r="O12" s="255"/>
      <c r="P12" s="255">
        <v>22671.14</v>
      </c>
      <c r="Q12" s="254" t="s">
        <v>753</v>
      </c>
      <c r="R12" s="254" t="s">
        <v>754</v>
      </c>
    </row>
    <row r="13" spans="1:18" s="203" customFormat="1" ht="66" customHeight="1">
      <c r="A13" s="568">
        <v>7</v>
      </c>
      <c r="B13" s="568" t="s">
        <v>45</v>
      </c>
      <c r="C13" s="568" t="s">
        <v>43</v>
      </c>
      <c r="D13" s="568">
        <v>2</v>
      </c>
      <c r="E13" s="566" t="s">
        <v>776</v>
      </c>
      <c r="F13" s="566" t="s">
        <v>777</v>
      </c>
      <c r="G13" s="566" t="s">
        <v>778</v>
      </c>
      <c r="H13" s="254" t="s">
        <v>34</v>
      </c>
      <c r="I13" s="254">
        <v>160</v>
      </c>
      <c r="J13" s="566" t="s">
        <v>779</v>
      </c>
      <c r="K13" s="566" t="s">
        <v>40</v>
      </c>
      <c r="L13" s="566"/>
      <c r="M13" s="739">
        <v>63588.6</v>
      </c>
      <c r="N13" s="739"/>
      <c r="O13" s="739">
        <v>63588.6</v>
      </c>
      <c r="P13" s="739"/>
      <c r="Q13" s="566" t="s">
        <v>753</v>
      </c>
      <c r="R13" s="566" t="s">
        <v>754</v>
      </c>
    </row>
    <row r="14" spans="1:18" s="203" customFormat="1" ht="54.75" customHeight="1">
      <c r="A14" s="569"/>
      <c r="B14" s="569"/>
      <c r="C14" s="569"/>
      <c r="D14" s="569"/>
      <c r="E14" s="567"/>
      <c r="F14" s="567"/>
      <c r="G14" s="567"/>
      <c r="H14" s="254" t="s">
        <v>780</v>
      </c>
      <c r="I14" s="254">
        <v>74</v>
      </c>
      <c r="J14" s="567"/>
      <c r="K14" s="567"/>
      <c r="L14" s="567"/>
      <c r="M14" s="740"/>
      <c r="N14" s="740"/>
      <c r="O14" s="740"/>
      <c r="P14" s="740"/>
      <c r="Q14" s="567"/>
      <c r="R14" s="567"/>
    </row>
    <row r="15" spans="1:18" s="203" customFormat="1" ht="46.5" customHeight="1">
      <c r="A15" s="568">
        <v>8</v>
      </c>
      <c r="B15" s="568" t="s">
        <v>43</v>
      </c>
      <c r="C15" s="568" t="s">
        <v>45</v>
      </c>
      <c r="D15" s="568">
        <v>2</v>
      </c>
      <c r="E15" s="566" t="s">
        <v>784</v>
      </c>
      <c r="F15" s="566" t="s">
        <v>781</v>
      </c>
      <c r="G15" s="566" t="s">
        <v>782</v>
      </c>
      <c r="H15" s="254" t="s">
        <v>34</v>
      </c>
      <c r="I15" s="254">
        <v>30</v>
      </c>
      <c r="J15" s="566" t="s">
        <v>783</v>
      </c>
      <c r="K15" s="566" t="s">
        <v>44</v>
      </c>
      <c r="L15" s="566"/>
      <c r="M15" s="739">
        <v>7281.43</v>
      </c>
      <c r="N15" s="739"/>
      <c r="O15" s="739">
        <v>7281.43</v>
      </c>
      <c r="P15" s="739"/>
      <c r="Q15" s="566" t="s">
        <v>753</v>
      </c>
      <c r="R15" s="566" t="s">
        <v>754</v>
      </c>
    </row>
    <row r="16" spans="1:18" s="203" customFormat="1" ht="49.5" customHeight="1">
      <c r="A16" s="569"/>
      <c r="B16" s="569"/>
      <c r="C16" s="569"/>
      <c r="D16" s="569"/>
      <c r="E16" s="567"/>
      <c r="F16" s="567"/>
      <c r="G16" s="567"/>
      <c r="H16" s="254" t="s">
        <v>785</v>
      </c>
      <c r="I16" s="254">
        <v>3</v>
      </c>
      <c r="J16" s="567"/>
      <c r="K16" s="567"/>
      <c r="L16" s="567"/>
      <c r="M16" s="740"/>
      <c r="N16" s="740"/>
      <c r="O16" s="740"/>
      <c r="P16" s="740"/>
      <c r="Q16" s="567"/>
      <c r="R16" s="567"/>
    </row>
    <row r="17" spans="1:18" s="203" customFormat="1" ht="228" customHeight="1">
      <c r="A17" s="256">
        <v>9</v>
      </c>
      <c r="B17" s="256">
        <v>1</v>
      </c>
      <c r="C17" s="256" t="s">
        <v>786</v>
      </c>
      <c r="D17" s="256">
        <v>5</v>
      </c>
      <c r="E17" s="254" t="s">
        <v>787</v>
      </c>
      <c r="F17" s="254" t="s">
        <v>788</v>
      </c>
      <c r="G17" s="254" t="s">
        <v>789</v>
      </c>
      <c r="H17" s="254" t="s">
        <v>34</v>
      </c>
      <c r="I17" s="254">
        <v>30</v>
      </c>
      <c r="J17" s="254" t="s">
        <v>790</v>
      </c>
      <c r="K17" s="254" t="s">
        <v>38</v>
      </c>
      <c r="L17" s="254" t="s">
        <v>44</v>
      </c>
      <c r="M17" s="255"/>
      <c r="N17" s="255">
        <v>13137</v>
      </c>
      <c r="O17" s="255"/>
      <c r="P17" s="255">
        <v>13137</v>
      </c>
      <c r="Q17" s="254" t="s">
        <v>753</v>
      </c>
      <c r="R17" s="254" t="s">
        <v>754</v>
      </c>
    </row>
    <row r="18" spans="1:18" s="203" customFormat="1" ht="67.5" customHeight="1">
      <c r="A18" s="737">
        <v>10</v>
      </c>
      <c r="B18" s="737">
        <v>1</v>
      </c>
      <c r="C18" s="737" t="s">
        <v>791</v>
      </c>
      <c r="D18" s="737">
        <v>2</v>
      </c>
      <c r="E18" s="579" t="s">
        <v>792</v>
      </c>
      <c r="F18" s="579" t="s">
        <v>793</v>
      </c>
      <c r="G18" s="579" t="s">
        <v>794</v>
      </c>
      <c r="H18" s="579" t="s">
        <v>34</v>
      </c>
      <c r="I18" s="566" t="s">
        <v>795</v>
      </c>
      <c r="J18" s="579" t="s">
        <v>796</v>
      </c>
      <c r="K18" s="579" t="s">
        <v>46</v>
      </c>
      <c r="L18" s="579"/>
      <c r="M18" s="741">
        <v>19559.61</v>
      </c>
      <c r="N18" s="741"/>
      <c r="O18" s="741">
        <v>19559.61</v>
      </c>
      <c r="P18" s="741"/>
      <c r="Q18" s="579" t="s">
        <v>753</v>
      </c>
      <c r="R18" s="579" t="s">
        <v>754</v>
      </c>
    </row>
    <row r="19" spans="1:18" s="203" customFormat="1" ht="54.75" customHeight="1">
      <c r="A19" s="737"/>
      <c r="B19" s="737"/>
      <c r="C19" s="737"/>
      <c r="D19" s="737"/>
      <c r="E19" s="579"/>
      <c r="F19" s="579"/>
      <c r="G19" s="579"/>
      <c r="H19" s="579"/>
      <c r="I19" s="567"/>
      <c r="J19" s="579"/>
      <c r="K19" s="579"/>
      <c r="L19" s="579"/>
      <c r="M19" s="741"/>
      <c r="N19" s="741"/>
      <c r="O19" s="741"/>
      <c r="P19" s="741"/>
      <c r="Q19" s="579"/>
      <c r="R19" s="579"/>
    </row>
    <row r="20" spans="1:18" s="203" customFormat="1" ht="153">
      <c r="A20" s="256">
        <v>11</v>
      </c>
      <c r="B20" s="256" t="s">
        <v>43</v>
      </c>
      <c r="C20" s="256">
        <v>1</v>
      </c>
      <c r="D20" s="256">
        <v>5</v>
      </c>
      <c r="E20" s="254" t="s">
        <v>797</v>
      </c>
      <c r="F20" s="254" t="s">
        <v>798</v>
      </c>
      <c r="G20" s="254" t="s">
        <v>799</v>
      </c>
      <c r="H20" s="254" t="s">
        <v>34</v>
      </c>
      <c r="I20" s="254">
        <v>80</v>
      </c>
      <c r="J20" s="254" t="s">
        <v>800</v>
      </c>
      <c r="K20" s="254" t="s">
        <v>38</v>
      </c>
      <c r="L20" s="254" t="s">
        <v>40</v>
      </c>
      <c r="M20" s="255"/>
      <c r="N20" s="255">
        <v>59813.599999999999</v>
      </c>
      <c r="O20" s="255"/>
      <c r="P20" s="255">
        <v>59813.599999999999</v>
      </c>
      <c r="Q20" s="254" t="s">
        <v>753</v>
      </c>
      <c r="R20" s="254" t="s">
        <v>754</v>
      </c>
    </row>
    <row r="21" spans="1:18" s="203" customFormat="1" ht="46.5" customHeight="1">
      <c r="A21" s="568">
        <v>12</v>
      </c>
      <c r="B21" s="568">
        <v>1.2</v>
      </c>
      <c r="C21" s="568">
        <v>1.4</v>
      </c>
      <c r="D21" s="568">
        <v>5</v>
      </c>
      <c r="E21" s="566" t="s">
        <v>805</v>
      </c>
      <c r="F21" s="566" t="s">
        <v>806</v>
      </c>
      <c r="G21" s="566" t="s">
        <v>802</v>
      </c>
      <c r="H21" s="254" t="s">
        <v>803</v>
      </c>
      <c r="I21" s="254">
        <v>200</v>
      </c>
      <c r="J21" s="566" t="s">
        <v>807</v>
      </c>
      <c r="K21" s="566" t="s">
        <v>35</v>
      </c>
      <c r="L21" s="566"/>
      <c r="M21" s="739">
        <v>119738.12</v>
      </c>
      <c r="N21" s="739"/>
      <c r="O21" s="739">
        <v>119738.12</v>
      </c>
      <c r="P21" s="739"/>
      <c r="Q21" s="566" t="s">
        <v>808</v>
      </c>
      <c r="R21" s="566" t="s">
        <v>754</v>
      </c>
    </row>
    <row r="22" spans="1:18" s="203" customFormat="1" ht="33.75" customHeight="1">
      <c r="A22" s="742"/>
      <c r="B22" s="742"/>
      <c r="C22" s="742"/>
      <c r="D22" s="742"/>
      <c r="E22" s="574"/>
      <c r="F22" s="574"/>
      <c r="G22" s="574"/>
      <c r="H22" s="254" t="s">
        <v>49</v>
      </c>
      <c r="I22" s="254">
        <v>100</v>
      </c>
      <c r="J22" s="574"/>
      <c r="K22" s="574"/>
      <c r="L22" s="574"/>
      <c r="M22" s="743"/>
      <c r="N22" s="743"/>
      <c r="O22" s="743"/>
      <c r="P22" s="743"/>
      <c r="Q22" s="574"/>
      <c r="R22" s="574"/>
    </row>
    <row r="23" spans="1:18" s="203" customFormat="1" ht="33.75" customHeight="1">
      <c r="A23" s="742"/>
      <c r="B23" s="742"/>
      <c r="C23" s="742"/>
      <c r="D23" s="742"/>
      <c r="E23" s="574"/>
      <c r="F23" s="574"/>
      <c r="G23" s="574"/>
      <c r="H23" s="254" t="s">
        <v>809</v>
      </c>
      <c r="I23" s="254">
        <v>2</v>
      </c>
      <c r="J23" s="574"/>
      <c r="K23" s="574"/>
      <c r="L23" s="574"/>
      <c r="M23" s="743"/>
      <c r="N23" s="743"/>
      <c r="O23" s="743"/>
      <c r="P23" s="743"/>
      <c r="Q23" s="574"/>
      <c r="R23" s="574"/>
    </row>
    <row r="24" spans="1:18" s="203" customFormat="1" ht="70.5" customHeight="1">
      <c r="A24" s="569"/>
      <c r="B24" s="569"/>
      <c r="C24" s="569"/>
      <c r="D24" s="569"/>
      <c r="E24" s="567"/>
      <c r="F24" s="567"/>
      <c r="G24" s="567"/>
      <c r="H24" s="254" t="s">
        <v>804</v>
      </c>
      <c r="I24" s="254">
        <v>350</v>
      </c>
      <c r="J24" s="567"/>
      <c r="K24" s="567"/>
      <c r="L24" s="567"/>
      <c r="M24" s="740"/>
      <c r="N24" s="740"/>
      <c r="O24" s="740"/>
      <c r="P24" s="740"/>
      <c r="Q24" s="567"/>
      <c r="R24" s="567"/>
    </row>
    <row r="25" spans="1:18" s="203" customFormat="1" ht="226.5" customHeight="1">
      <c r="A25" s="256">
        <v>13</v>
      </c>
      <c r="B25" s="256" t="s">
        <v>45</v>
      </c>
      <c r="C25" s="256" t="s">
        <v>786</v>
      </c>
      <c r="D25" s="256">
        <v>5</v>
      </c>
      <c r="E25" s="254" t="s">
        <v>810</v>
      </c>
      <c r="F25" s="254" t="s">
        <v>811</v>
      </c>
      <c r="G25" s="254" t="s">
        <v>812</v>
      </c>
      <c r="H25" s="254" t="s">
        <v>813</v>
      </c>
      <c r="I25" s="254" t="s">
        <v>815</v>
      </c>
      <c r="J25" s="254" t="s">
        <v>814</v>
      </c>
      <c r="K25" s="254" t="s">
        <v>42</v>
      </c>
      <c r="L25" s="254"/>
      <c r="M25" s="14">
        <v>6270.69</v>
      </c>
      <c r="N25" s="14"/>
      <c r="O25" s="14">
        <v>6270.69</v>
      </c>
      <c r="P25" s="255"/>
      <c r="Q25" s="254" t="s">
        <v>753</v>
      </c>
      <c r="R25" s="254" t="s">
        <v>754</v>
      </c>
    </row>
    <row r="26" spans="1:18" s="203" customFormat="1" ht="216.75">
      <c r="A26" s="256">
        <v>14</v>
      </c>
      <c r="B26" s="256" t="s">
        <v>45</v>
      </c>
      <c r="C26" s="256" t="s">
        <v>786</v>
      </c>
      <c r="D26" s="256">
        <v>5</v>
      </c>
      <c r="E26" s="254" t="s">
        <v>810</v>
      </c>
      <c r="F26" s="254" t="s">
        <v>811</v>
      </c>
      <c r="G26" s="254" t="s">
        <v>37</v>
      </c>
      <c r="H26" s="254" t="s">
        <v>34</v>
      </c>
      <c r="I26" s="254">
        <v>50</v>
      </c>
      <c r="J26" s="254" t="s">
        <v>816</v>
      </c>
      <c r="K26" s="254"/>
      <c r="L26" s="18" t="s">
        <v>53</v>
      </c>
      <c r="M26" s="255"/>
      <c r="N26" s="255">
        <v>14921.55</v>
      </c>
      <c r="O26" s="255"/>
      <c r="P26" s="255">
        <v>14921.55</v>
      </c>
      <c r="Q26" s="254" t="s">
        <v>753</v>
      </c>
      <c r="R26" s="254" t="s">
        <v>754</v>
      </c>
    </row>
    <row r="27" spans="1:18" s="203" customFormat="1" ht="63.75">
      <c r="A27" s="106">
        <v>15</v>
      </c>
      <c r="B27" s="256">
        <v>1</v>
      </c>
      <c r="C27" s="256">
        <v>4</v>
      </c>
      <c r="D27" s="256">
        <v>2</v>
      </c>
      <c r="E27" s="254" t="s">
        <v>817</v>
      </c>
      <c r="F27" s="254" t="s">
        <v>818</v>
      </c>
      <c r="G27" s="254" t="s">
        <v>819</v>
      </c>
      <c r="H27" s="254" t="s">
        <v>820</v>
      </c>
      <c r="I27" s="254">
        <v>1</v>
      </c>
      <c r="J27" s="254" t="s">
        <v>821</v>
      </c>
      <c r="K27" s="254" t="s">
        <v>40</v>
      </c>
      <c r="L27" s="254"/>
      <c r="M27" s="255">
        <v>84863.49</v>
      </c>
      <c r="N27" s="255"/>
      <c r="O27" s="255">
        <v>84863.49</v>
      </c>
      <c r="P27" s="255"/>
      <c r="Q27" s="254" t="s">
        <v>753</v>
      </c>
      <c r="R27" s="254" t="s">
        <v>754</v>
      </c>
    </row>
    <row r="28" spans="1:18" s="203" customFormat="1" ht="63.75">
      <c r="A28" s="256">
        <v>16</v>
      </c>
      <c r="B28" s="256">
        <v>1</v>
      </c>
      <c r="C28" s="256">
        <v>4</v>
      </c>
      <c r="D28" s="256">
        <v>2</v>
      </c>
      <c r="E28" s="64" t="s">
        <v>822</v>
      </c>
      <c r="F28" s="254" t="s">
        <v>818</v>
      </c>
      <c r="G28" s="254" t="s">
        <v>819</v>
      </c>
      <c r="H28" s="254" t="s">
        <v>820</v>
      </c>
      <c r="I28" s="254">
        <v>1</v>
      </c>
      <c r="J28" s="254" t="s">
        <v>821</v>
      </c>
      <c r="K28" s="254"/>
      <c r="L28" s="254" t="s">
        <v>40</v>
      </c>
      <c r="M28" s="255"/>
      <c r="N28" s="18">
        <v>96603.27</v>
      </c>
      <c r="O28" s="414"/>
      <c r="P28" s="18">
        <v>96603.27</v>
      </c>
      <c r="Q28" s="254" t="s">
        <v>753</v>
      </c>
      <c r="R28" s="254" t="s">
        <v>754</v>
      </c>
    </row>
    <row r="29" spans="1:18" s="203" customFormat="1" ht="156.75" customHeight="1">
      <c r="A29" s="256">
        <v>17</v>
      </c>
      <c r="B29" s="256">
        <v>1</v>
      </c>
      <c r="C29" s="256">
        <v>4</v>
      </c>
      <c r="D29" s="256">
        <v>2</v>
      </c>
      <c r="E29" s="254" t="s">
        <v>823</v>
      </c>
      <c r="F29" s="254" t="s">
        <v>824</v>
      </c>
      <c r="G29" s="254" t="s">
        <v>825</v>
      </c>
      <c r="H29" s="254" t="s">
        <v>34</v>
      </c>
      <c r="I29" s="254">
        <v>29</v>
      </c>
      <c r="J29" s="254" t="s">
        <v>826</v>
      </c>
      <c r="K29" s="254" t="s">
        <v>42</v>
      </c>
      <c r="L29" s="254"/>
      <c r="M29" s="14">
        <v>15287.66</v>
      </c>
      <c r="N29" s="14"/>
      <c r="O29" s="14">
        <v>15287.66</v>
      </c>
      <c r="P29" s="414"/>
      <c r="Q29" s="254" t="s">
        <v>753</v>
      </c>
      <c r="R29" s="254" t="s">
        <v>754</v>
      </c>
    </row>
    <row r="30" spans="1:18" s="203" customFormat="1" ht="153">
      <c r="A30" s="256">
        <v>18</v>
      </c>
      <c r="B30" s="256">
        <v>1</v>
      </c>
      <c r="C30" s="256">
        <v>4</v>
      </c>
      <c r="D30" s="256">
        <v>2</v>
      </c>
      <c r="E30" s="254" t="s">
        <v>827</v>
      </c>
      <c r="F30" s="254" t="s">
        <v>828</v>
      </c>
      <c r="G30" s="254" t="s">
        <v>51</v>
      </c>
      <c r="H30" s="254" t="s">
        <v>34</v>
      </c>
      <c r="I30" s="254">
        <v>31</v>
      </c>
      <c r="J30" s="254" t="s">
        <v>829</v>
      </c>
      <c r="K30" s="254"/>
      <c r="L30" s="254" t="s">
        <v>42</v>
      </c>
      <c r="M30" s="255"/>
      <c r="N30" s="255">
        <v>32152.95</v>
      </c>
      <c r="O30" s="255"/>
      <c r="P30" s="255">
        <v>32152.95</v>
      </c>
      <c r="Q30" s="254" t="s">
        <v>753</v>
      </c>
      <c r="R30" s="254" t="s">
        <v>754</v>
      </c>
    </row>
    <row r="31" spans="1:18" s="203" customFormat="1" ht="132" customHeight="1">
      <c r="A31" s="737">
        <v>19</v>
      </c>
      <c r="B31" s="737">
        <v>1</v>
      </c>
      <c r="C31" s="737" t="s">
        <v>52</v>
      </c>
      <c r="D31" s="737">
        <v>2</v>
      </c>
      <c r="E31" s="579" t="s">
        <v>830</v>
      </c>
      <c r="F31" s="579" t="s">
        <v>831</v>
      </c>
      <c r="G31" s="579" t="s">
        <v>37</v>
      </c>
      <c r="H31" s="579" t="s">
        <v>34</v>
      </c>
      <c r="I31" s="566" t="s">
        <v>833</v>
      </c>
      <c r="J31" s="579" t="s">
        <v>832</v>
      </c>
      <c r="K31" s="579" t="s">
        <v>35</v>
      </c>
      <c r="L31" s="579" t="s">
        <v>40</v>
      </c>
      <c r="M31" s="741"/>
      <c r="N31" s="741">
        <v>138602.29999999999</v>
      </c>
      <c r="O31" s="741"/>
      <c r="P31" s="741">
        <v>138602.29999999999</v>
      </c>
      <c r="Q31" s="579" t="s">
        <v>753</v>
      </c>
      <c r="R31" s="579" t="s">
        <v>754</v>
      </c>
    </row>
    <row r="32" spans="1:18" s="203" customFormat="1" ht="147.75" customHeight="1">
      <c r="A32" s="737"/>
      <c r="B32" s="737"/>
      <c r="C32" s="737"/>
      <c r="D32" s="737"/>
      <c r="E32" s="579"/>
      <c r="F32" s="579"/>
      <c r="G32" s="579"/>
      <c r="H32" s="579"/>
      <c r="I32" s="567"/>
      <c r="J32" s="579"/>
      <c r="K32" s="579"/>
      <c r="L32" s="579"/>
      <c r="M32" s="741"/>
      <c r="N32" s="741"/>
      <c r="O32" s="741"/>
      <c r="P32" s="741"/>
      <c r="Q32" s="579"/>
      <c r="R32" s="579"/>
    </row>
    <row r="33" spans="1:18" s="203" customFormat="1" ht="328.5" customHeight="1">
      <c r="A33" s="256">
        <v>20</v>
      </c>
      <c r="B33" s="256" t="s">
        <v>45</v>
      </c>
      <c r="C33" s="256" t="s">
        <v>52</v>
      </c>
      <c r="D33" s="256">
        <v>5</v>
      </c>
      <c r="E33" s="254" t="s">
        <v>834</v>
      </c>
      <c r="F33" s="254" t="s">
        <v>835</v>
      </c>
      <c r="G33" s="254" t="s">
        <v>770</v>
      </c>
      <c r="H33" s="254" t="s">
        <v>34</v>
      </c>
      <c r="I33" s="254">
        <v>25</v>
      </c>
      <c r="J33" s="254" t="s">
        <v>836</v>
      </c>
      <c r="K33" s="254" t="s">
        <v>38</v>
      </c>
      <c r="L33" s="254"/>
      <c r="M33" s="18">
        <v>76200</v>
      </c>
      <c r="N33" s="18"/>
      <c r="O33" s="18">
        <v>76200</v>
      </c>
      <c r="P33" s="415"/>
      <c r="Q33" s="254" t="s">
        <v>753</v>
      </c>
      <c r="R33" s="254" t="s">
        <v>754</v>
      </c>
    </row>
    <row r="34" spans="1:18" s="203" customFormat="1" ht="102">
      <c r="A34" s="232">
        <v>21</v>
      </c>
      <c r="B34" s="256">
        <v>1.2</v>
      </c>
      <c r="C34" s="256">
        <v>4</v>
      </c>
      <c r="D34" s="256">
        <v>2</v>
      </c>
      <c r="E34" s="254" t="s">
        <v>837</v>
      </c>
      <c r="F34" s="254" t="s">
        <v>838</v>
      </c>
      <c r="G34" s="254" t="s">
        <v>839</v>
      </c>
      <c r="H34" s="254" t="s">
        <v>34</v>
      </c>
      <c r="I34" s="254">
        <v>92</v>
      </c>
      <c r="J34" s="254" t="s">
        <v>840</v>
      </c>
      <c r="K34" s="254" t="s">
        <v>38</v>
      </c>
      <c r="L34" s="254" t="s">
        <v>46</v>
      </c>
      <c r="M34" s="18"/>
      <c r="N34" s="18">
        <v>26619.56</v>
      </c>
      <c r="O34" s="18"/>
      <c r="P34" s="18">
        <v>26619.56</v>
      </c>
      <c r="Q34" s="254" t="s">
        <v>753</v>
      </c>
      <c r="R34" s="254" t="s">
        <v>754</v>
      </c>
    </row>
    <row r="35" spans="1:18" s="203" customFormat="1" ht="102" customHeight="1">
      <c r="A35" s="256">
        <v>22</v>
      </c>
      <c r="B35" s="256">
        <v>1</v>
      </c>
      <c r="C35" s="256" t="s">
        <v>43</v>
      </c>
      <c r="D35" s="256">
        <v>2</v>
      </c>
      <c r="E35" s="254" t="s">
        <v>841</v>
      </c>
      <c r="F35" s="254" t="s">
        <v>842</v>
      </c>
      <c r="G35" s="254" t="s">
        <v>843</v>
      </c>
      <c r="H35" s="254" t="s">
        <v>34</v>
      </c>
      <c r="I35" s="254">
        <v>24</v>
      </c>
      <c r="J35" s="254" t="s">
        <v>844</v>
      </c>
      <c r="K35" s="254" t="s">
        <v>53</v>
      </c>
      <c r="L35" s="254"/>
      <c r="M35" s="14">
        <v>48479.14</v>
      </c>
      <c r="N35" s="18"/>
      <c r="O35" s="14">
        <v>48479.14</v>
      </c>
      <c r="P35" s="18"/>
      <c r="Q35" s="254" t="s">
        <v>753</v>
      </c>
      <c r="R35" s="254" t="s">
        <v>754</v>
      </c>
    </row>
    <row r="36" spans="1:18" s="203" customFormat="1" ht="72.75" customHeight="1">
      <c r="A36" s="744">
        <v>23</v>
      </c>
      <c r="B36" s="744" t="s">
        <v>54</v>
      </c>
      <c r="C36" s="745">
        <v>3.4</v>
      </c>
      <c r="D36" s="745">
        <v>5</v>
      </c>
      <c r="E36" s="747" t="s">
        <v>845</v>
      </c>
      <c r="F36" s="747" t="s">
        <v>846</v>
      </c>
      <c r="G36" s="747" t="s">
        <v>847</v>
      </c>
      <c r="H36" s="107" t="s">
        <v>848</v>
      </c>
      <c r="I36" s="107">
        <v>200</v>
      </c>
      <c r="J36" s="751" t="s">
        <v>849</v>
      </c>
      <c r="K36" s="747" t="s">
        <v>38</v>
      </c>
      <c r="L36" s="747"/>
      <c r="M36" s="749">
        <v>4200</v>
      </c>
      <c r="N36" s="749"/>
      <c r="O36" s="749">
        <v>4200</v>
      </c>
      <c r="P36" s="749"/>
      <c r="Q36" s="747" t="s">
        <v>753</v>
      </c>
      <c r="R36" s="566" t="s">
        <v>754</v>
      </c>
    </row>
    <row r="37" spans="1:18" s="203" customFormat="1" ht="161.25" customHeight="1">
      <c r="A37" s="744"/>
      <c r="B37" s="744"/>
      <c r="C37" s="746"/>
      <c r="D37" s="746"/>
      <c r="E37" s="748"/>
      <c r="F37" s="748"/>
      <c r="G37" s="748"/>
      <c r="H37" s="420" t="s">
        <v>850</v>
      </c>
      <c r="I37" s="420">
        <v>50</v>
      </c>
      <c r="J37" s="752"/>
      <c r="K37" s="748"/>
      <c r="L37" s="748"/>
      <c r="M37" s="750"/>
      <c r="N37" s="750"/>
      <c r="O37" s="750"/>
      <c r="P37" s="750"/>
      <c r="Q37" s="748"/>
      <c r="R37" s="574"/>
    </row>
    <row r="38" spans="1:18" s="203" customFormat="1" ht="72.75" customHeight="1">
      <c r="A38" s="538"/>
      <c r="B38" s="538"/>
      <c r="C38" s="530"/>
      <c r="D38" s="530"/>
      <c r="E38" s="527"/>
      <c r="F38" s="527"/>
      <c r="G38" s="527"/>
      <c r="H38" s="107" t="s">
        <v>851</v>
      </c>
      <c r="I38" s="107">
        <v>148</v>
      </c>
      <c r="J38" s="753"/>
      <c r="K38" s="527"/>
      <c r="L38" s="527"/>
      <c r="M38" s="530"/>
      <c r="N38" s="530"/>
      <c r="O38" s="530"/>
      <c r="P38" s="530"/>
      <c r="Q38" s="527"/>
      <c r="R38" s="527"/>
    </row>
    <row r="39" spans="1:18" s="203" customFormat="1" ht="48.75" customHeight="1">
      <c r="A39" s="745">
        <v>24</v>
      </c>
      <c r="B39" s="745">
        <v>1</v>
      </c>
      <c r="C39" s="745">
        <v>4</v>
      </c>
      <c r="D39" s="745">
        <v>2</v>
      </c>
      <c r="E39" s="747" t="s">
        <v>852</v>
      </c>
      <c r="F39" s="747" t="s">
        <v>860</v>
      </c>
      <c r="G39" s="566" t="s">
        <v>853</v>
      </c>
      <c r="H39" s="254" t="s">
        <v>854</v>
      </c>
      <c r="I39" s="254">
        <v>1</v>
      </c>
      <c r="J39" s="747" t="s">
        <v>855</v>
      </c>
      <c r="K39" s="747" t="s">
        <v>38</v>
      </c>
      <c r="L39" s="747"/>
      <c r="M39" s="749">
        <v>90365.440000000002</v>
      </c>
      <c r="N39" s="749"/>
      <c r="O39" s="749">
        <v>90395.44</v>
      </c>
      <c r="P39" s="416"/>
      <c r="Q39" s="747" t="s">
        <v>753</v>
      </c>
      <c r="R39" s="566" t="s">
        <v>754</v>
      </c>
    </row>
    <row r="40" spans="1:18" s="203" customFormat="1" ht="37.5" customHeight="1">
      <c r="A40" s="746"/>
      <c r="B40" s="746"/>
      <c r="C40" s="746"/>
      <c r="D40" s="746"/>
      <c r="E40" s="748"/>
      <c r="F40" s="748"/>
      <c r="G40" s="574"/>
      <c r="H40" s="254" t="s">
        <v>856</v>
      </c>
      <c r="I40" s="254">
        <v>4200</v>
      </c>
      <c r="J40" s="748"/>
      <c r="K40" s="748"/>
      <c r="L40" s="748"/>
      <c r="M40" s="750"/>
      <c r="N40" s="750"/>
      <c r="O40" s="750"/>
      <c r="P40" s="416"/>
      <c r="Q40" s="748"/>
      <c r="R40" s="574"/>
    </row>
    <row r="41" spans="1:18" s="203" customFormat="1" ht="49.5" customHeight="1">
      <c r="A41" s="746"/>
      <c r="B41" s="746"/>
      <c r="C41" s="746"/>
      <c r="D41" s="746"/>
      <c r="E41" s="748"/>
      <c r="F41" s="748"/>
      <c r="G41" s="574"/>
      <c r="H41" s="254" t="s">
        <v>857</v>
      </c>
      <c r="I41" s="254">
        <v>3500</v>
      </c>
      <c r="J41" s="748"/>
      <c r="K41" s="748"/>
      <c r="L41" s="748"/>
      <c r="M41" s="750"/>
      <c r="N41" s="750"/>
      <c r="O41" s="750"/>
      <c r="P41" s="416"/>
      <c r="Q41" s="748"/>
      <c r="R41" s="574"/>
    </row>
    <row r="42" spans="1:18" s="203" customFormat="1" ht="55.5" customHeight="1">
      <c r="A42" s="746"/>
      <c r="B42" s="746"/>
      <c r="C42" s="746"/>
      <c r="D42" s="746"/>
      <c r="E42" s="748"/>
      <c r="F42" s="748"/>
      <c r="G42" s="574"/>
      <c r="H42" s="254" t="s">
        <v>861</v>
      </c>
      <c r="I42" s="254">
        <v>8000</v>
      </c>
      <c r="J42" s="748"/>
      <c r="K42" s="748"/>
      <c r="L42" s="748"/>
      <c r="M42" s="750"/>
      <c r="N42" s="750"/>
      <c r="O42" s="750"/>
      <c r="P42" s="416"/>
      <c r="Q42" s="748"/>
      <c r="R42" s="574"/>
    </row>
    <row r="43" spans="1:18" s="203" customFormat="1" ht="42" customHeight="1">
      <c r="A43" s="746"/>
      <c r="B43" s="746"/>
      <c r="C43" s="746"/>
      <c r="D43" s="746"/>
      <c r="E43" s="748"/>
      <c r="F43" s="748"/>
      <c r="G43" s="574"/>
      <c r="H43" s="254" t="s">
        <v>858</v>
      </c>
      <c r="I43" s="254">
        <v>200</v>
      </c>
      <c r="J43" s="748"/>
      <c r="K43" s="748"/>
      <c r="L43" s="748"/>
      <c r="M43" s="750"/>
      <c r="N43" s="750"/>
      <c r="O43" s="750"/>
      <c r="P43" s="416"/>
      <c r="Q43" s="748"/>
      <c r="R43" s="574"/>
    </row>
    <row r="44" spans="1:18" s="203" customFormat="1" ht="70.5" customHeight="1">
      <c r="A44" s="746"/>
      <c r="B44" s="746"/>
      <c r="C44" s="746"/>
      <c r="D44" s="746"/>
      <c r="E44" s="748"/>
      <c r="F44" s="748"/>
      <c r="G44" s="574"/>
      <c r="H44" s="230" t="s">
        <v>859</v>
      </c>
      <c r="I44" s="230">
        <v>50</v>
      </c>
      <c r="J44" s="748"/>
      <c r="K44" s="748"/>
      <c r="L44" s="748"/>
      <c r="M44" s="750"/>
      <c r="N44" s="750"/>
      <c r="O44" s="750"/>
      <c r="P44" s="416"/>
      <c r="Q44" s="748"/>
      <c r="R44" s="574"/>
    </row>
    <row r="45" spans="1:18" s="203" customFormat="1" ht="55.5" customHeight="1">
      <c r="A45" s="568">
        <v>25</v>
      </c>
      <c r="B45" s="568">
        <v>1</v>
      </c>
      <c r="C45" s="568">
        <v>4</v>
      </c>
      <c r="D45" s="568">
        <v>2</v>
      </c>
      <c r="E45" s="568" t="s">
        <v>862</v>
      </c>
      <c r="F45" s="566" t="s">
        <v>863</v>
      </c>
      <c r="G45" s="568" t="s">
        <v>864</v>
      </c>
      <c r="H45" s="374" t="s">
        <v>865</v>
      </c>
      <c r="I45" s="256">
        <v>1200</v>
      </c>
      <c r="J45" s="566" t="s">
        <v>866</v>
      </c>
      <c r="K45" s="568"/>
      <c r="L45" s="568" t="s">
        <v>44</v>
      </c>
      <c r="M45" s="754"/>
      <c r="N45" s="754">
        <v>195000</v>
      </c>
      <c r="O45" s="754"/>
      <c r="P45" s="754">
        <v>195000</v>
      </c>
      <c r="Q45" s="566" t="s">
        <v>753</v>
      </c>
      <c r="R45" s="566" t="s">
        <v>754</v>
      </c>
    </row>
    <row r="46" spans="1:18" s="203" customFormat="1" ht="55.5" customHeight="1">
      <c r="A46" s="742"/>
      <c r="B46" s="742"/>
      <c r="C46" s="742"/>
      <c r="D46" s="742"/>
      <c r="E46" s="742"/>
      <c r="F46" s="574"/>
      <c r="G46" s="742"/>
      <c r="H46" s="373" t="s">
        <v>867</v>
      </c>
      <c r="I46" s="373" t="s">
        <v>870</v>
      </c>
      <c r="J46" s="574"/>
      <c r="K46" s="742"/>
      <c r="L46" s="742"/>
      <c r="M46" s="755"/>
      <c r="N46" s="755"/>
      <c r="O46" s="755"/>
      <c r="P46" s="755"/>
      <c r="Q46" s="574"/>
      <c r="R46" s="574"/>
    </row>
    <row r="47" spans="1:18" s="203" customFormat="1" ht="120.75" customHeight="1">
      <c r="A47" s="569"/>
      <c r="B47" s="569"/>
      <c r="C47" s="569"/>
      <c r="D47" s="569"/>
      <c r="E47" s="569"/>
      <c r="F47" s="567"/>
      <c r="G47" s="569"/>
      <c r="H47" s="373" t="s">
        <v>868</v>
      </c>
      <c r="I47" s="374" t="s">
        <v>869</v>
      </c>
      <c r="J47" s="567"/>
      <c r="K47" s="569"/>
      <c r="L47" s="569"/>
      <c r="M47" s="756"/>
      <c r="N47" s="756"/>
      <c r="O47" s="756"/>
      <c r="P47" s="756"/>
      <c r="Q47" s="567"/>
      <c r="R47" s="567"/>
    </row>
    <row r="48" spans="1:18" s="203" customFormat="1" ht="76.5" customHeight="1">
      <c r="A48" s="566">
        <v>26</v>
      </c>
      <c r="B48" s="566">
        <v>1</v>
      </c>
      <c r="C48" s="566">
        <v>1</v>
      </c>
      <c r="D48" s="566">
        <v>5</v>
      </c>
      <c r="E48" s="566" t="s">
        <v>871</v>
      </c>
      <c r="F48" s="566" t="s">
        <v>872</v>
      </c>
      <c r="G48" s="566" t="s">
        <v>873</v>
      </c>
      <c r="H48" s="254" t="s">
        <v>874</v>
      </c>
      <c r="I48" s="254">
        <v>1019</v>
      </c>
      <c r="J48" s="566" t="s">
        <v>875</v>
      </c>
      <c r="K48" s="566" t="s">
        <v>53</v>
      </c>
      <c r="L48" s="566"/>
      <c r="M48" s="572">
        <v>22041.599999999999</v>
      </c>
      <c r="N48" s="572"/>
      <c r="O48" s="572">
        <v>22041.599999999999</v>
      </c>
      <c r="P48" s="572"/>
      <c r="Q48" s="566" t="s">
        <v>753</v>
      </c>
      <c r="R48" s="566" t="s">
        <v>754</v>
      </c>
    </row>
    <row r="49" spans="1:18" s="203" customFormat="1" ht="57.75" customHeight="1">
      <c r="A49" s="567"/>
      <c r="B49" s="567"/>
      <c r="C49" s="567"/>
      <c r="D49" s="567"/>
      <c r="E49" s="567"/>
      <c r="F49" s="567"/>
      <c r="G49" s="567"/>
      <c r="H49" s="254" t="s">
        <v>876</v>
      </c>
      <c r="I49" s="254">
        <v>1</v>
      </c>
      <c r="J49" s="567"/>
      <c r="K49" s="567"/>
      <c r="L49" s="567"/>
      <c r="M49" s="573"/>
      <c r="N49" s="573"/>
      <c r="O49" s="573"/>
      <c r="P49" s="573"/>
      <c r="Q49" s="567"/>
      <c r="R49" s="567"/>
    </row>
    <row r="50" spans="1:18" s="203" customFormat="1" ht="320.25" customHeight="1">
      <c r="A50" s="256">
        <v>27</v>
      </c>
      <c r="B50" s="256">
        <v>1.6</v>
      </c>
      <c r="C50" s="256">
        <v>4.5</v>
      </c>
      <c r="D50" s="256">
        <v>2</v>
      </c>
      <c r="E50" s="254" t="s">
        <v>877</v>
      </c>
      <c r="F50" s="64" t="s">
        <v>879</v>
      </c>
      <c r="G50" s="254" t="s">
        <v>878</v>
      </c>
      <c r="H50" s="254" t="s">
        <v>55</v>
      </c>
      <c r="I50" s="254">
        <v>1000</v>
      </c>
      <c r="J50" s="64" t="s">
        <v>880</v>
      </c>
      <c r="K50" s="254" t="s">
        <v>53</v>
      </c>
      <c r="L50" s="254" t="s">
        <v>40</v>
      </c>
      <c r="M50" s="18"/>
      <c r="N50" s="18">
        <v>119068.98</v>
      </c>
      <c r="O50" s="18"/>
      <c r="P50" s="18">
        <v>119068.98</v>
      </c>
      <c r="Q50" s="254" t="s">
        <v>753</v>
      </c>
      <c r="R50" s="254" t="s">
        <v>754</v>
      </c>
    </row>
    <row r="51" spans="1:18" s="203" customFormat="1" ht="37.5" customHeight="1">
      <c r="A51" s="568">
        <v>28</v>
      </c>
      <c r="B51" s="568">
        <v>1.6</v>
      </c>
      <c r="C51" s="568" t="s">
        <v>56</v>
      </c>
      <c r="D51" s="568">
        <v>5</v>
      </c>
      <c r="E51" s="566" t="s">
        <v>881</v>
      </c>
      <c r="F51" s="566" t="s">
        <v>882</v>
      </c>
      <c r="G51" s="566" t="s">
        <v>883</v>
      </c>
      <c r="H51" s="254" t="s">
        <v>310</v>
      </c>
      <c r="I51" s="254">
        <v>250</v>
      </c>
      <c r="J51" s="566" t="s">
        <v>884</v>
      </c>
      <c r="K51" s="566" t="s">
        <v>53</v>
      </c>
      <c r="L51" s="566"/>
      <c r="M51" s="754">
        <v>209585.98</v>
      </c>
      <c r="N51" s="754"/>
      <c r="O51" s="754">
        <v>209585.98</v>
      </c>
      <c r="P51" s="754"/>
      <c r="Q51" s="566" t="s">
        <v>753</v>
      </c>
      <c r="R51" s="566" t="s">
        <v>754</v>
      </c>
    </row>
    <row r="52" spans="1:18" s="203" customFormat="1" ht="37.5" customHeight="1">
      <c r="A52" s="742"/>
      <c r="B52" s="742"/>
      <c r="C52" s="742"/>
      <c r="D52" s="742"/>
      <c r="E52" s="574"/>
      <c r="F52" s="574"/>
      <c r="G52" s="574"/>
      <c r="H52" s="254" t="s">
        <v>890</v>
      </c>
      <c r="I52" s="254" t="s">
        <v>891</v>
      </c>
      <c r="J52" s="574"/>
      <c r="K52" s="574"/>
      <c r="L52" s="574"/>
      <c r="M52" s="755"/>
      <c r="N52" s="755"/>
      <c r="O52" s="755"/>
      <c r="P52" s="755"/>
      <c r="Q52" s="574"/>
      <c r="R52" s="574"/>
    </row>
    <row r="53" spans="1:18" s="203" customFormat="1" ht="37.5" customHeight="1">
      <c r="A53" s="742"/>
      <c r="B53" s="742"/>
      <c r="C53" s="742"/>
      <c r="D53" s="742"/>
      <c r="E53" s="574"/>
      <c r="F53" s="574"/>
      <c r="G53" s="574"/>
      <c r="H53" s="254" t="s">
        <v>885</v>
      </c>
      <c r="I53" s="254" t="s">
        <v>886</v>
      </c>
      <c r="J53" s="574"/>
      <c r="K53" s="574"/>
      <c r="L53" s="574"/>
      <c r="M53" s="755"/>
      <c r="N53" s="755"/>
      <c r="O53" s="755"/>
      <c r="P53" s="755"/>
      <c r="Q53" s="574"/>
      <c r="R53" s="574"/>
    </row>
    <row r="54" spans="1:18" s="203" customFormat="1" ht="37.5" customHeight="1">
      <c r="A54" s="742"/>
      <c r="B54" s="742"/>
      <c r="C54" s="742"/>
      <c r="D54" s="742"/>
      <c r="E54" s="574"/>
      <c r="F54" s="574"/>
      <c r="G54" s="574"/>
      <c r="H54" s="254" t="s">
        <v>57</v>
      </c>
      <c r="I54" s="254">
        <v>5</v>
      </c>
      <c r="J54" s="574"/>
      <c r="K54" s="574"/>
      <c r="L54" s="574"/>
      <c r="M54" s="755"/>
      <c r="N54" s="755"/>
      <c r="O54" s="755"/>
      <c r="P54" s="755"/>
      <c r="Q54" s="574"/>
      <c r="R54" s="574"/>
    </row>
    <row r="55" spans="1:18" s="203" customFormat="1" ht="37.5" customHeight="1">
      <c r="A55" s="742"/>
      <c r="B55" s="742"/>
      <c r="C55" s="742"/>
      <c r="D55" s="742"/>
      <c r="E55" s="574"/>
      <c r="F55" s="574"/>
      <c r="G55" s="574"/>
      <c r="H55" s="254" t="s">
        <v>892</v>
      </c>
      <c r="I55" s="254" t="s">
        <v>887</v>
      </c>
      <c r="J55" s="574"/>
      <c r="K55" s="574"/>
      <c r="L55" s="574"/>
      <c r="M55" s="755"/>
      <c r="N55" s="755"/>
      <c r="O55" s="755"/>
      <c r="P55" s="755"/>
      <c r="Q55" s="574"/>
      <c r="R55" s="574"/>
    </row>
    <row r="56" spans="1:18" s="203" customFormat="1" ht="96" customHeight="1">
      <c r="A56" s="569"/>
      <c r="B56" s="569"/>
      <c r="C56" s="569"/>
      <c r="D56" s="569"/>
      <c r="E56" s="567"/>
      <c r="F56" s="567"/>
      <c r="G56" s="567"/>
      <c r="H56" s="254" t="s">
        <v>888</v>
      </c>
      <c r="I56" s="254" t="s">
        <v>889</v>
      </c>
      <c r="J56" s="567"/>
      <c r="K56" s="567"/>
      <c r="L56" s="567"/>
      <c r="M56" s="756"/>
      <c r="N56" s="756"/>
      <c r="O56" s="756"/>
      <c r="P56" s="756"/>
      <c r="Q56" s="567"/>
      <c r="R56" s="567"/>
    </row>
    <row r="57" spans="1:18" s="203" customFormat="1" ht="63.75">
      <c r="A57" s="256">
        <v>29</v>
      </c>
      <c r="B57" s="256">
        <v>1</v>
      </c>
      <c r="C57" s="256">
        <v>4</v>
      </c>
      <c r="D57" s="256">
        <v>2</v>
      </c>
      <c r="E57" s="254" t="s">
        <v>893</v>
      </c>
      <c r="F57" s="254" t="s">
        <v>894</v>
      </c>
      <c r="G57" s="254" t="s">
        <v>819</v>
      </c>
      <c r="H57" s="254" t="s">
        <v>820</v>
      </c>
      <c r="I57" s="254">
        <v>1</v>
      </c>
      <c r="J57" s="254" t="s">
        <v>895</v>
      </c>
      <c r="K57" s="254" t="s">
        <v>38</v>
      </c>
      <c r="L57" s="254"/>
      <c r="M57" s="18">
        <v>68829.64</v>
      </c>
      <c r="N57" s="14"/>
      <c r="O57" s="18">
        <v>68829.64</v>
      </c>
      <c r="P57" s="14"/>
      <c r="Q57" s="254" t="s">
        <v>753</v>
      </c>
      <c r="R57" s="254" t="s">
        <v>754</v>
      </c>
    </row>
    <row r="58" spans="1:18" s="203" customFormat="1" ht="178.5">
      <c r="A58" s="234">
        <v>30</v>
      </c>
      <c r="B58" s="234">
        <v>1</v>
      </c>
      <c r="C58" s="234">
        <v>4</v>
      </c>
      <c r="D58" s="234">
        <v>2</v>
      </c>
      <c r="E58" s="231" t="s">
        <v>896</v>
      </c>
      <c r="F58" s="231" t="s">
        <v>897</v>
      </c>
      <c r="G58" s="231" t="s">
        <v>812</v>
      </c>
      <c r="H58" s="231" t="s">
        <v>34</v>
      </c>
      <c r="I58" s="373" t="s">
        <v>899</v>
      </c>
      <c r="J58" s="231" t="s">
        <v>898</v>
      </c>
      <c r="K58" s="231" t="s">
        <v>38</v>
      </c>
      <c r="L58" s="231"/>
      <c r="M58" s="18">
        <v>41231.24</v>
      </c>
      <c r="N58" s="235"/>
      <c r="O58" s="18">
        <v>41231.24</v>
      </c>
      <c r="P58" s="235"/>
      <c r="Q58" s="231" t="s">
        <v>753</v>
      </c>
      <c r="R58" s="254" t="s">
        <v>754</v>
      </c>
    </row>
    <row r="59" spans="1:18" s="203" customFormat="1" ht="191.25">
      <c r="A59" s="256">
        <v>31</v>
      </c>
      <c r="B59" s="256">
        <v>1</v>
      </c>
      <c r="C59" s="256">
        <v>4</v>
      </c>
      <c r="D59" s="256">
        <v>2</v>
      </c>
      <c r="E59" s="254" t="s">
        <v>900</v>
      </c>
      <c r="F59" s="254" t="s">
        <v>901</v>
      </c>
      <c r="G59" s="254" t="s">
        <v>825</v>
      </c>
      <c r="H59" s="254" t="s">
        <v>34</v>
      </c>
      <c r="I59" s="254">
        <v>41</v>
      </c>
      <c r="J59" s="254" t="s">
        <v>902</v>
      </c>
      <c r="K59" s="254" t="s">
        <v>38</v>
      </c>
      <c r="L59" s="254"/>
      <c r="M59" s="421">
        <v>33452.300000000003</v>
      </c>
      <c r="N59" s="14"/>
      <c r="O59" s="421">
        <v>33452.300000000003</v>
      </c>
      <c r="P59" s="14"/>
      <c r="Q59" s="254" t="s">
        <v>753</v>
      </c>
      <c r="R59" s="254" t="s">
        <v>754</v>
      </c>
    </row>
    <row r="60" spans="1:18" s="203" customFormat="1" ht="122.25" customHeight="1">
      <c r="A60" s="256">
        <v>32</v>
      </c>
      <c r="B60" s="256">
        <v>1</v>
      </c>
      <c r="C60" s="256">
        <v>4</v>
      </c>
      <c r="D60" s="256">
        <v>2</v>
      </c>
      <c r="E60" s="254" t="s">
        <v>903</v>
      </c>
      <c r="F60" s="254" t="s">
        <v>904</v>
      </c>
      <c r="G60" s="254" t="s">
        <v>905</v>
      </c>
      <c r="H60" s="254" t="s">
        <v>34</v>
      </c>
      <c r="I60" s="254" t="s">
        <v>907</v>
      </c>
      <c r="J60" s="254" t="s">
        <v>906</v>
      </c>
      <c r="K60" s="254" t="s">
        <v>38</v>
      </c>
      <c r="L60" s="254"/>
      <c r="M60" s="14">
        <v>19652.96</v>
      </c>
      <c r="N60" s="14"/>
      <c r="O60" s="422">
        <v>19652.96</v>
      </c>
      <c r="P60" s="14"/>
      <c r="Q60" s="254" t="s">
        <v>753</v>
      </c>
      <c r="R60" s="254" t="s">
        <v>754</v>
      </c>
    </row>
    <row r="61" spans="1:18" s="203" customFormat="1" ht="191.25">
      <c r="A61" s="256">
        <v>33</v>
      </c>
      <c r="B61" s="256">
        <v>1</v>
      </c>
      <c r="C61" s="256">
        <v>1.4</v>
      </c>
      <c r="D61" s="256">
        <v>5</v>
      </c>
      <c r="E61" s="254" t="s">
        <v>908</v>
      </c>
      <c r="F61" s="254" t="s">
        <v>909</v>
      </c>
      <c r="G61" s="254" t="s">
        <v>910</v>
      </c>
      <c r="H61" s="254" t="s">
        <v>34</v>
      </c>
      <c r="I61" s="254">
        <v>37</v>
      </c>
      <c r="J61" s="254" t="s">
        <v>911</v>
      </c>
      <c r="K61" s="254" t="s">
        <v>38</v>
      </c>
      <c r="L61" s="254"/>
      <c r="M61" s="18">
        <v>119553.42</v>
      </c>
      <c r="N61" s="14"/>
      <c r="O61" s="18">
        <v>119553.42</v>
      </c>
      <c r="P61" s="14"/>
      <c r="Q61" s="254" t="s">
        <v>753</v>
      </c>
      <c r="R61" s="254" t="s">
        <v>754</v>
      </c>
    </row>
    <row r="62" spans="1:18" s="203" customFormat="1" ht="127.5">
      <c r="A62" s="256">
        <v>34</v>
      </c>
      <c r="B62" s="256">
        <v>1.2</v>
      </c>
      <c r="C62" s="256">
        <v>3.4</v>
      </c>
      <c r="D62" s="256">
        <v>5</v>
      </c>
      <c r="E62" s="254" t="s">
        <v>912</v>
      </c>
      <c r="F62" s="254" t="s">
        <v>913</v>
      </c>
      <c r="G62" s="254" t="s">
        <v>37</v>
      </c>
      <c r="H62" s="231" t="s">
        <v>34</v>
      </c>
      <c r="I62" s="231">
        <v>220</v>
      </c>
      <c r="J62" s="254" t="s">
        <v>914</v>
      </c>
      <c r="K62" s="254" t="s">
        <v>53</v>
      </c>
      <c r="L62" s="231"/>
      <c r="M62" s="423">
        <v>75592.3</v>
      </c>
      <c r="N62" s="235"/>
      <c r="O62" s="423">
        <v>75592.3</v>
      </c>
      <c r="P62" s="235"/>
      <c r="Q62" s="254" t="s">
        <v>753</v>
      </c>
      <c r="R62" s="254" t="s">
        <v>754</v>
      </c>
    </row>
    <row r="63" spans="1:18" s="203" customFormat="1" ht="115.5" customHeight="1">
      <c r="A63" s="254">
        <v>35</v>
      </c>
      <c r="B63" s="254">
        <v>1</v>
      </c>
      <c r="C63" s="254">
        <v>4</v>
      </c>
      <c r="D63" s="254">
        <v>5</v>
      </c>
      <c r="E63" s="254" t="s">
        <v>915</v>
      </c>
      <c r="F63" s="254" t="s">
        <v>916</v>
      </c>
      <c r="G63" s="254" t="s">
        <v>917</v>
      </c>
      <c r="H63" s="254" t="s">
        <v>281</v>
      </c>
      <c r="I63" s="254">
        <v>200</v>
      </c>
      <c r="J63" s="254" t="s">
        <v>918</v>
      </c>
      <c r="K63" s="254"/>
      <c r="L63" s="254" t="s">
        <v>919</v>
      </c>
      <c r="M63" s="254"/>
      <c r="N63" s="18">
        <v>110931.94</v>
      </c>
      <c r="O63" s="254"/>
      <c r="P63" s="18">
        <v>110931.94</v>
      </c>
      <c r="Q63" s="254" t="s">
        <v>753</v>
      </c>
      <c r="R63" s="254" t="s">
        <v>754</v>
      </c>
    </row>
    <row r="64" spans="1:18" s="203" customFormat="1" ht="152.25" customHeight="1">
      <c r="A64" s="254">
        <v>36</v>
      </c>
      <c r="B64" s="254">
        <v>1</v>
      </c>
      <c r="C64" s="254">
        <v>4</v>
      </c>
      <c r="D64" s="254">
        <v>5</v>
      </c>
      <c r="E64" s="254" t="s">
        <v>920</v>
      </c>
      <c r="F64" s="254" t="s">
        <v>921</v>
      </c>
      <c r="G64" s="254" t="s">
        <v>922</v>
      </c>
      <c r="H64" s="254" t="s">
        <v>923</v>
      </c>
      <c r="I64" s="254">
        <v>22</v>
      </c>
      <c r="J64" s="254" t="s">
        <v>924</v>
      </c>
      <c r="K64" s="424"/>
      <c r="L64" s="254" t="s">
        <v>35</v>
      </c>
      <c r="M64" s="254"/>
      <c r="N64" s="18">
        <v>6480</v>
      </c>
      <c r="O64" s="254"/>
      <c r="P64" s="18">
        <v>6480</v>
      </c>
      <c r="Q64" s="254" t="s">
        <v>753</v>
      </c>
      <c r="R64" s="254" t="s">
        <v>754</v>
      </c>
    </row>
    <row r="65" spans="1:18" s="203" customFormat="1" ht="105" customHeight="1">
      <c r="A65" s="123">
        <v>37</v>
      </c>
      <c r="B65" s="256">
        <v>1</v>
      </c>
      <c r="C65" s="256">
        <v>4</v>
      </c>
      <c r="D65" s="256">
        <v>5</v>
      </c>
      <c r="E65" s="254" t="s">
        <v>925</v>
      </c>
      <c r="F65" s="254" t="s">
        <v>926</v>
      </c>
      <c r="G65" s="256" t="s">
        <v>763</v>
      </c>
      <c r="H65" s="254" t="s">
        <v>41</v>
      </c>
      <c r="I65" s="256">
        <v>35000</v>
      </c>
      <c r="J65" s="254" t="s">
        <v>927</v>
      </c>
      <c r="K65" s="256"/>
      <c r="L65" s="256" t="s">
        <v>35</v>
      </c>
      <c r="M65" s="256"/>
      <c r="N65" s="14">
        <v>16891.25</v>
      </c>
      <c r="O65" s="256"/>
      <c r="P65" s="14">
        <v>16891.25</v>
      </c>
      <c r="Q65" s="254" t="s">
        <v>753</v>
      </c>
      <c r="R65" s="254" t="s">
        <v>754</v>
      </c>
    </row>
    <row r="66" spans="1:18" s="203" customFormat="1" ht="94.5" customHeight="1">
      <c r="A66" s="568">
        <v>38</v>
      </c>
      <c r="B66" s="737">
        <v>1</v>
      </c>
      <c r="C66" s="737">
        <v>4</v>
      </c>
      <c r="D66" s="737">
        <v>2</v>
      </c>
      <c r="E66" s="579" t="s">
        <v>928</v>
      </c>
      <c r="F66" s="579" t="s">
        <v>929</v>
      </c>
      <c r="G66" s="579" t="s">
        <v>930</v>
      </c>
      <c r="H66" s="254" t="s">
        <v>101</v>
      </c>
      <c r="I66" s="254">
        <v>250</v>
      </c>
      <c r="J66" s="738" t="s">
        <v>931</v>
      </c>
      <c r="K66" s="579"/>
      <c r="L66" s="579" t="s">
        <v>42</v>
      </c>
      <c r="M66" s="579"/>
      <c r="N66" s="580">
        <v>30433.4</v>
      </c>
      <c r="O66" s="579"/>
      <c r="P66" s="580">
        <v>30433.4</v>
      </c>
      <c r="Q66" s="579" t="s">
        <v>753</v>
      </c>
      <c r="R66" s="579" t="s">
        <v>754</v>
      </c>
    </row>
    <row r="67" spans="1:18" s="203" customFormat="1" ht="129" customHeight="1">
      <c r="A67" s="569"/>
      <c r="B67" s="737"/>
      <c r="C67" s="737"/>
      <c r="D67" s="737"/>
      <c r="E67" s="737"/>
      <c r="F67" s="579"/>
      <c r="G67" s="579"/>
      <c r="H67" s="254" t="s">
        <v>932</v>
      </c>
      <c r="I67" s="256">
        <v>30</v>
      </c>
      <c r="J67" s="738"/>
      <c r="K67" s="579"/>
      <c r="L67" s="579"/>
      <c r="M67" s="579"/>
      <c r="N67" s="580"/>
      <c r="O67" s="579"/>
      <c r="P67" s="580"/>
      <c r="Q67" s="579"/>
      <c r="R67" s="579"/>
    </row>
    <row r="68" spans="1:18" s="203" customFormat="1" ht="136.5" customHeight="1">
      <c r="A68" s="256">
        <v>39</v>
      </c>
      <c r="B68" s="256">
        <v>1</v>
      </c>
      <c r="C68" s="256">
        <v>4</v>
      </c>
      <c r="D68" s="256">
        <v>2</v>
      </c>
      <c r="E68" s="254" t="s">
        <v>933</v>
      </c>
      <c r="F68" s="254" t="s">
        <v>934</v>
      </c>
      <c r="G68" s="254" t="s">
        <v>935</v>
      </c>
      <c r="H68" s="254" t="s">
        <v>936</v>
      </c>
      <c r="I68" s="256">
        <v>2</v>
      </c>
      <c r="J68" s="254" t="s">
        <v>937</v>
      </c>
      <c r="K68" s="256"/>
      <c r="L68" s="256" t="s">
        <v>35</v>
      </c>
      <c r="M68" s="256"/>
      <c r="N68" s="14">
        <v>21200</v>
      </c>
      <c r="O68" s="256"/>
      <c r="P68" s="14">
        <v>21200</v>
      </c>
      <c r="Q68" s="254" t="s">
        <v>753</v>
      </c>
      <c r="R68" s="254" t="s">
        <v>754</v>
      </c>
    </row>
    <row r="69" spans="1:18">
      <c r="A69">
        <v>40</v>
      </c>
    </row>
    <row r="72" spans="1:18">
      <c r="K72" s="543" t="s">
        <v>938</v>
      </c>
      <c r="L72" s="543"/>
      <c r="M72" s="543"/>
      <c r="N72" s="543"/>
      <c r="O72" s="543" t="s">
        <v>939</v>
      </c>
      <c r="P72" s="543"/>
      <c r="Q72" s="543"/>
      <c r="R72" s="543"/>
    </row>
    <row r="73" spans="1:18">
      <c r="K73" s="543" t="s">
        <v>946</v>
      </c>
      <c r="L73" s="543"/>
      <c r="M73" s="543" t="s">
        <v>947</v>
      </c>
      <c r="N73" s="543"/>
      <c r="O73" s="543" t="s">
        <v>946</v>
      </c>
      <c r="P73" s="543"/>
      <c r="Q73" s="543" t="s">
        <v>947</v>
      </c>
      <c r="R73" s="543"/>
    </row>
    <row r="74" spans="1:18">
      <c r="K74" s="109" t="s">
        <v>940</v>
      </c>
      <c r="L74" s="109" t="s">
        <v>941</v>
      </c>
      <c r="M74" s="109" t="s">
        <v>942</v>
      </c>
      <c r="N74" s="109" t="s">
        <v>941</v>
      </c>
      <c r="O74" s="109" t="s">
        <v>942</v>
      </c>
      <c r="P74" s="109" t="s">
        <v>941</v>
      </c>
      <c r="Q74" s="109" t="s">
        <v>940</v>
      </c>
      <c r="R74" s="109" t="s">
        <v>941</v>
      </c>
    </row>
    <row r="75" spans="1:18">
      <c r="K75" s="108">
        <v>34</v>
      </c>
      <c r="L75" s="111">
        <v>2030895.63</v>
      </c>
      <c r="M75" s="108">
        <v>5</v>
      </c>
      <c r="N75" s="111">
        <v>185936.59</v>
      </c>
      <c r="O75" s="108" t="s">
        <v>944</v>
      </c>
      <c r="P75" s="112" t="s">
        <v>944</v>
      </c>
      <c r="Q75" s="108" t="s">
        <v>944</v>
      </c>
      <c r="R75" s="112" t="s">
        <v>944</v>
      </c>
    </row>
  </sheetData>
  <mergeCells count="199">
    <mergeCell ref="R51:R56"/>
    <mergeCell ref="L51:L56"/>
    <mergeCell ref="M51:M56"/>
    <mergeCell ref="N51:N56"/>
    <mergeCell ref="O51:O56"/>
    <mergeCell ref="P51:P56"/>
    <mergeCell ref="Q51:Q56"/>
    <mergeCell ref="A51:A56"/>
    <mergeCell ref="B51:B56"/>
    <mergeCell ref="C51:C56"/>
    <mergeCell ref="D51:D56"/>
    <mergeCell ref="E51:E56"/>
    <mergeCell ref="F51:F56"/>
    <mergeCell ref="G51:G56"/>
    <mergeCell ref="J51:J56"/>
    <mergeCell ref="K51:K56"/>
    <mergeCell ref="P48:P49"/>
    <mergeCell ref="Q48:Q49"/>
    <mergeCell ref="R48:R49"/>
    <mergeCell ref="F48:F49"/>
    <mergeCell ref="G48:G49"/>
    <mergeCell ref="J48:J49"/>
    <mergeCell ref="K48:K49"/>
    <mergeCell ref="L48:L49"/>
    <mergeCell ref="M48:M49"/>
    <mergeCell ref="A45:A47"/>
    <mergeCell ref="B45:B47"/>
    <mergeCell ref="A48:A49"/>
    <mergeCell ref="B48:B49"/>
    <mergeCell ref="C48:C49"/>
    <mergeCell ref="D48:D49"/>
    <mergeCell ref="E48:E49"/>
    <mergeCell ref="N48:N49"/>
    <mergeCell ref="O48:O49"/>
    <mergeCell ref="P45:P47"/>
    <mergeCell ref="Q45:Q47"/>
    <mergeCell ref="R45:R47"/>
    <mergeCell ref="G45:G47"/>
    <mergeCell ref="J45:J47"/>
    <mergeCell ref="K45:K47"/>
    <mergeCell ref="L45:L47"/>
    <mergeCell ref="M45:M47"/>
    <mergeCell ref="N45:N47"/>
    <mergeCell ref="C45:C47"/>
    <mergeCell ref="D45:D47"/>
    <mergeCell ref="E45:E47"/>
    <mergeCell ref="F45:F47"/>
    <mergeCell ref="O39:O44"/>
    <mergeCell ref="C39:C44"/>
    <mergeCell ref="D39:D44"/>
    <mergeCell ref="E39:E44"/>
    <mergeCell ref="F39:F44"/>
    <mergeCell ref="O45:O47"/>
    <mergeCell ref="R36:R38"/>
    <mergeCell ref="J36:J38"/>
    <mergeCell ref="K36:K38"/>
    <mergeCell ref="L36:L38"/>
    <mergeCell ref="M36:M38"/>
    <mergeCell ref="N36:N38"/>
    <mergeCell ref="O36:O38"/>
    <mergeCell ref="A36:A38"/>
    <mergeCell ref="Q39:Q44"/>
    <mergeCell ref="R39:R44"/>
    <mergeCell ref="G39:G44"/>
    <mergeCell ref="J39:J44"/>
    <mergeCell ref="K39:K44"/>
    <mergeCell ref="L39:L44"/>
    <mergeCell ref="M39:M44"/>
    <mergeCell ref="N39:N44"/>
    <mergeCell ref="A39:A44"/>
    <mergeCell ref="B39:B44"/>
    <mergeCell ref="L31:L32"/>
    <mergeCell ref="B36:B38"/>
    <mergeCell ref="C36:C38"/>
    <mergeCell ref="D36:D38"/>
    <mergeCell ref="E36:E38"/>
    <mergeCell ref="F36:F38"/>
    <mergeCell ref="G36:G38"/>
    <mergeCell ref="P36:P38"/>
    <mergeCell ref="Q36:Q38"/>
    <mergeCell ref="R21:R24"/>
    <mergeCell ref="G21:G24"/>
    <mergeCell ref="J21:J24"/>
    <mergeCell ref="K21:K24"/>
    <mergeCell ref="L21:L24"/>
    <mergeCell ref="M21:M24"/>
    <mergeCell ref="N21:N24"/>
    <mergeCell ref="A31:A32"/>
    <mergeCell ref="B31:B32"/>
    <mergeCell ref="C31:C32"/>
    <mergeCell ref="D31:D32"/>
    <mergeCell ref="E31:E32"/>
    <mergeCell ref="F31:F32"/>
    <mergeCell ref="M31:M32"/>
    <mergeCell ref="N31:N32"/>
    <mergeCell ref="O31:O32"/>
    <mergeCell ref="P31:P32"/>
    <mergeCell ref="Q31:Q32"/>
    <mergeCell ref="R31:R32"/>
    <mergeCell ref="G31:G32"/>
    <mergeCell ref="H31:H32"/>
    <mergeCell ref="I31:I32"/>
    <mergeCell ref="J31:J32"/>
    <mergeCell ref="K31:K32"/>
    <mergeCell ref="A21:A24"/>
    <mergeCell ref="B21:B24"/>
    <mergeCell ref="C21:C24"/>
    <mergeCell ref="D21:D24"/>
    <mergeCell ref="E21:E24"/>
    <mergeCell ref="F21:F24"/>
    <mergeCell ref="O21:O24"/>
    <mergeCell ref="P21:P24"/>
    <mergeCell ref="Q21:Q24"/>
    <mergeCell ref="J18:J19"/>
    <mergeCell ref="K18:K19"/>
    <mergeCell ref="R18:R19"/>
    <mergeCell ref="L18:L19"/>
    <mergeCell ref="M18:M19"/>
    <mergeCell ref="N18:N19"/>
    <mergeCell ref="O18:O19"/>
    <mergeCell ref="P18:P19"/>
    <mergeCell ref="Q18:Q19"/>
    <mergeCell ref="A18:A19"/>
    <mergeCell ref="B18:B19"/>
    <mergeCell ref="C18:C19"/>
    <mergeCell ref="D18:D19"/>
    <mergeCell ref="E18:E19"/>
    <mergeCell ref="F18:F19"/>
    <mergeCell ref="G18:G19"/>
    <mergeCell ref="H18:H19"/>
    <mergeCell ref="I18:I19"/>
    <mergeCell ref="R13:R14"/>
    <mergeCell ref="A15:A16"/>
    <mergeCell ref="B15:B16"/>
    <mergeCell ref="C15:C16"/>
    <mergeCell ref="D15:D16"/>
    <mergeCell ref="E15:E16"/>
    <mergeCell ref="F15:F16"/>
    <mergeCell ref="G15:G16"/>
    <mergeCell ref="K13:K14"/>
    <mergeCell ref="L13:L14"/>
    <mergeCell ref="M13:M14"/>
    <mergeCell ref="N13:N14"/>
    <mergeCell ref="O13:O14"/>
    <mergeCell ref="P13:P14"/>
    <mergeCell ref="P15:P16"/>
    <mergeCell ref="Q15:Q16"/>
    <mergeCell ref="R15:R16"/>
    <mergeCell ref="J15:J16"/>
    <mergeCell ref="K15:K16"/>
    <mergeCell ref="L15:L16"/>
    <mergeCell ref="M15:M16"/>
    <mergeCell ref="N15:N16"/>
    <mergeCell ref="O15:O16"/>
    <mergeCell ref="A13:A14"/>
    <mergeCell ref="B13:B14"/>
    <mergeCell ref="C13:C14"/>
    <mergeCell ref="D13:D14"/>
    <mergeCell ref="E13:E14"/>
    <mergeCell ref="F13:F14"/>
    <mergeCell ref="G13:G14"/>
    <mergeCell ref="J13:J14"/>
    <mergeCell ref="Q13:Q14"/>
    <mergeCell ref="A4:A5"/>
    <mergeCell ref="B4:B5"/>
    <mergeCell ref="C4:C5"/>
    <mergeCell ref="D4:D5"/>
    <mergeCell ref="E4:E5"/>
    <mergeCell ref="F4:F5"/>
    <mergeCell ref="Q4:Q5"/>
    <mergeCell ref="R4:R5"/>
    <mergeCell ref="G4:G5"/>
    <mergeCell ref="H4:I4"/>
    <mergeCell ref="J4:J5"/>
    <mergeCell ref="K4:L4"/>
    <mergeCell ref="M4:N4"/>
    <mergeCell ref="O4:P4"/>
    <mergeCell ref="A66:A67"/>
    <mergeCell ref="K72:N72"/>
    <mergeCell ref="O72:R72"/>
    <mergeCell ref="K73:L73"/>
    <mergeCell ref="M73:N73"/>
    <mergeCell ref="O73:P73"/>
    <mergeCell ref="Q73:R73"/>
    <mergeCell ref="B66:B67"/>
    <mergeCell ref="C66:C67"/>
    <mergeCell ref="D66:D67"/>
    <mergeCell ref="E66:E67"/>
    <mergeCell ref="F66:F67"/>
    <mergeCell ref="G66:G67"/>
    <mergeCell ref="J66:J67"/>
    <mergeCell ref="K66:K67"/>
    <mergeCell ref="L66:L67"/>
    <mergeCell ref="M66:M67"/>
    <mergeCell ref="N66:N67"/>
    <mergeCell ref="O66:O67"/>
    <mergeCell ref="P66:P67"/>
    <mergeCell ref="Q66:Q67"/>
    <mergeCell ref="R66:R67"/>
  </mergeCells>
  <pageMargins left="0.25" right="0.25" top="0.75" bottom="0.75" header="0.3" footer="0.3"/>
  <pageSetup paperSize="8" scale="5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55"/>
  <sheetViews>
    <sheetView topLeftCell="G37" zoomScale="80" zoomScaleNormal="80" workbookViewId="0">
      <selection activeCell="N67" sqref="N67"/>
    </sheetView>
  </sheetViews>
  <sheetFormatPr defaultRowHeight="15"/>
  <cols>
    <col min="1" max="1" width="4.7109375" bestFit="1" customWidth="1"/>
    <col min="2" max="2" width="8.85546875" bestFit="1" customWidth="1"/>
    <col min="3" max="3" width="10" bestFit="1" customWidth="1"/>
    <col min="4" max="4" width="9.7109375" bestFit="1" customWidth="1"/>
    <col min="5" max="5" width="31.5703125" customWidth="1"/>
    <col min="6" max="6" width="73.71093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8.855468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5814</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18" s="203" customFormat="1" ht="57.75" customHeight="1">
      <c r="A7" s="240">
        <v>1</v>
      </c>
      <c r="B7" s="240">
        <v>1</v>
      </c>
      <c r="C7" s="240">
        <v>4</v>
      </c>
      <c r="D7" s="240">
        <v>5</v>
      </c>
      <c r="E7" s="246" t="s">
        <v>58</v>
      </c>
      <c r="F7" s="246" t="s">
        <v>59</v>
      </c>
      <c r="G7" s="246" t="s">
        <v>60</v>
      </c>
      <c r="H7" s="246" t="s">
        <v>34</v>
      </c>
      <c r="I7" s="246">
        <v>160</v>
      </c>
      <c r="J7" s="246" t="s">
        <v>61</v>
      </c>
      <c r="K7" s="246"/>
      <c r="L7" s="246" t="s">
        <v>44</v>
      </c>
      <c r="M7" s="12"/>
      <c r="N7" s="12">
        <v>71134.320000000007</v>
      </c>
      <c r="O7" s="12"/>
      <c r="P7" s="12">
        <v>71134.320000000007</v>
      </c>
      <c r="Q7" s="246" t="s">
        <v>62</v>
      </c>
      <c r="R7" s="246" t="s">
        <v>668</v>
      </c>
    </row>
    <row r="8" spans="1:18" s="203" customFormat="1" ht="172.5" customHeight="1">
      <c r="A8" s="238">
        <v>2</v>
      </c>
      <c r="B8" s="237">
        <v>1</v>
      </c>
      <c r="C8" s="237">
        <v>4</v>
      </c>
      <c r="D8" s="237">
        <v>2</v>
      </c>
      <c r="E8" s="236" t="s">
        <v>63</v>
      </c>
      <c r="F8" s="236" t="s">
        <v>64</v>
      </c>
      <c r="G8" s="236" t="s">
        <v>65</v>
      </c>
      <c r="H8" s="236" t="s">
        <v>34</v>
      </c>
      <c r="I8" s="236">
        <v>40</v>
      </c>
      <c r="J8" s="236" t="s">
        <v>66</v>
      </c>
      <c r="K8" s="236" t="s">
        <v>40</v>
      </c>
      <c r="L8" s="236"/>
      <c r="M8" s="239">
        <v>47760</v>
      </c>
      <c r="N8" s="239"/>
      <c r="O8" s="239">
        <v>47760</v>
      </c>
      <c r="P8" s="239"/>
      <c r="Q8" s="236" t="s">
        <v>67</v>
      </c>
      <c r="R8" s="236" t="s">
        <v>669</v>
      </c>
    </row>
    <row r="9" spans="1:18" s="203" customFormat="1" ht="267.75" customHeight="1">
      <c r="A9" s="240">
        <v>3</v>
      </c>
      <c r="B9" s="237">
        <v>1</v>
      </c>
      <c r="C9" s="237" t="s">
        <v>68</v>
      </c>
      <c r="D9" s="237">
        <v>5</v>
      </c>
      <c r="E9" s="236" t="s">
        <v>69</v>
      </c>
      <c r="F9" s="236" t="s">
        <v>70</v>
      </c>
      <c r="G9" s="236" t="s">
        <v>65</v>
      </c>
      <c r="H9" s="236" t="s">
        <v>34</v>
      </c>
      <c r="I9" s="236">
        <v>30</v>
      </c>
      <c r="J9" s="236" t="s">
        <v>71</v>
      </c>
      <c r="K9" s="236"/>
      <c r="L9" s="236" t="s">
        <v>38</v>
      </c>
      <c r="M9" s="239"/>
      <c r="N9" s="239">
        <v>16318.5</v>
      </c>
      <c r="O9" s="239"/>
      <c r="P9" s="239">
        <v>16318.5</v>
      </c>
      <c r="Q9" s="236" t="s">
        <v>67</v>
      </c>
      <c r="R9" s="236" t="s">
        <v>669</v>
      </c>
    </row>
    <row r="10" spans="1:18" s="203" customFormat="1" ht="76.5">
      <c r="A10" s="238">
        <v>4</v>
      </c>
      <c r="B10" s="240">
        <v>1</v>
      </c>
      <c r="C10" s="240" t="s">
        <v>72</v>
      </c>
      <c r="D10" s="240">
        <v>2</v>
      </c>
      <c r="E10" s="246" t="s">
        <v>73</v>
      </c>
      <c r="F10" s="246" t="s">
        <v>74</v>
      </c>
      <c r="G10" s="236" t="s">
        <v>65</v>
      </c>
      <c r="H10" s="236" t="s">
        <v>34</v>
      </c>
      <c r="I10" s="236">
        <v>30</v>
      </c>
      <c r="J10" s="246" t="s">
        <v>75</v>
      </c>
      <c r="K10" s="246" t="s">
        <v>50</v>
      </c>
      <c r="L10" s="236"/>
      <c r="M10" s="12">
        <v>21039.31</v>
      </c>
      <c r="N10" s="12"/>
      <c r="O10" s="12">
        <v>21039.31</v>
      </c>
      <c r="P10" s="12"/>
      <c r="Q10" s="236" t="s">
        <v>67</v>
      </c>
      <c r="R10" s="236" t="s">
        <v>669</v>
      </c>
    </row>
    <row r="11" spans="1:18" s="203" customFormat="1" ht="114.75">
      <c r="A11" s="237">
        <v>5</v>
      </c>
      <c r="B11" s="240">
        <v>1</v>
      </c>
      <c r="C11" s="240">
        <v>4</v>
      </c>
      <c r="D11" s="240">
        <v>5</v>
      </c>
      <c r="E11" s="246" t="s">
        <v>76</v>
      </c>
      <c r="F11" s="246" t="s">
        <v>77</v>
      </c>
      <c r="G11" s="246" t="s">
        <v>78</v>
      </c>
      <c r="H11" s="246" t="s">
        <v>34</v>
      </c>
      <c r="I11" s="246">
        <v>30</v>
      </c>
      <c r="J11" s="246" t="s">
        <v>79</v>
      </c>
      <c r="K11" s="246" t="s">
        <v>38</v>
      </c>
      <c r="L11" s="246"/>
      <c r="M11" s="12">
        <v>14914.2</v>
      </c>
      <c r="N11" s="12"/>
      <c r="O11" s="12">
        <v>14914.2</v>
      </c>
      <c r="P11" s="12"/>
      <c r="Q11" s="246" t="s">
        <v>67</v>
      </c>
      <c r="R11" s="236" t="s">
        <v>669</v>
      </c>
    </row>
    <row r="12" spans="1:18" s="203" customFormat="1" ht="34.5" customHeight="1">
      <c r="A12" s="757">
        <v>6</v>
      </c>
      <c r="B12" s="760">
        <v>1</v>
      </c>
      <c r="C12" s="760">
        <v>4</v>
      </c>
      <c r="D12" s="760">
        <v>2</v>
      </c>
      <c r="E12" s="757" t="s">
        <v>80</v>
      </c>
      <c r="F12" s="757" t="s">
        <v>81</v>
      </c>
      <c r="G12" s="757" t="s">
        <v>51</v>
      </c>
      <c r="H12" s="246" t="s">
        <v>57</v>
      </c>
      <c r="I12" s="15">
        <v>1</v>
      </c>
      <c r="J12" s="757" t="s">
        <v>82</v>
      </c>
      <c r="K12" s="757" t="s">
        <v>38</v>
      </c>
      <c r="L12" s="757"/>
      <c r="M12" s="763">
        <v>78295</v>
      </c>
      <c r="N12" s="763"/>
      <c r="O12" s="763">
        <v>78295</v>
      </c>
      <c r="P12" s="763"/>
      <c r="Q12" s="757" t="s">
        <v>67</v>
      </c>
      <c r="R12" s="757" t="s">
        <v>669</v>
      </c>
    </row>
    <row r="13" spans="1:18" s="203" customFormat="1" ht="48" customHeight="1">
      <c r="A13" s="758"/>
      <c r="B13" s="761"/>
      <c r="C13" s="761"/>
      <c r="D13" s="761"/>
      <c r="E13" s="758"/>
      <c r="F13" s="758"/>
      <c r="G13" s="758"/>
      <c r="H13" s="246" t="s">
        <v>83</v>
      </c>
      <c r="I13" s="15">
        <v>35</v>
      </c>
      <c r="J13" s="758"/>
      <c r="K13" s="758"/>
      <c r="L13" s="758"/>
      <c r="M13" s="764"/>
      <c r="N13" s="764"/>
      <c r="O13" s="764"/>
      <c r="P13" s="764"/>
      <c r="Q13" s="758"/>
      <c r="R13" s="758"/>
    </row>
    <row r="14" spans="1:18" s="203" customFormat="1" ht="83.25" customHeight="1">
      <c r="A14" s="759"/>
      <c r="B14" s="762"/>
      <c r="C14" s="762"/>
      <c r="D14" s="762"/>
      <c r="E14" s="759"/>
      <c r="F14" s="759"/>
      <c r="G14" s="759"/>
      <c r="H14" s="246" t="s">
        <v>84</v>
      </c>
      <c r="I14" s="15">
        <v>2</v>
      </c>
      <c r="J14" s="759"/>
      <c r="K14" s="759"/>
      <c r="L14" s="759"/>
      <c r="M14" s="765"/>
      <c r="N14" s="765"/>
      <c r="O14" s="765"/>
      <c r="P14" s="765"/>
      <c r="Q14" s="759"/>
      <c r="R14" s="759"/>
    </row>
    <row r="15" spans="1:18" s="203" customFormat="1" ht="93" customHeight="1">
      <c r="A15" s="526">
        <v>7</v>
      </c>
      <c r="B15" s="526">
        <v>1</v>
      </c>
      <c r="C15" s="526">
        <v>4</v>
      </c>
      <c r="D15" s="526">
        <v>2</v>
      </c>
      <c r="E15" s="526" t="s">
        <v>948</v>
      </c>
      <c r="F15" s="526" t="s">
        <v>949</v>
      </c>
      <c r="G15" s="526" t="s">
        <v>950</v>
      </c>
      <c r="H15" s="260" t="s">
        <v>984</v>
      </c>
      <c r="I15" s="260">
        <v>12</v>
      </c>
      <c r="J15" s="526" t="s">
        <v>951</v>
      </c>
      <c r="K15" s="526"/>
      <c r="L15" s="526" t="s">
        <v>952</v>
      </c>
      <c r="M15" s="526"/>
      <c r="N15" s="596">
        <v>3990.12</v>
      </c>
      <c r="O15" s="526"/>
      <c r="P15" s="596">
        <v>3990.12</v>
      </c>
      <c r="Q15" s="526" t="s">
        <v>953</v>
      </c>
      <c r="R15" s="526" t="s">
        <v>954</v>
      </c>
    </row>
    <row r="16" spans="1:18" s="203" customFormat="1">
      <c r="A16" s="531"/>
      <c r="B16" s="531"/>
      <c r="C16" s="531"/>
      <c r="D16" s="531"/>
      <c r="E16" s="531"/>
      <c r="F16" s="531"/>
      <c r="G16" s="531"/>
      <c r="H16" s="260" t="s">
        <v>983</v>
      </c>
      <c r="I16" s="260">
        <v>12</v>
      </c>
      <c r="J16" s="531"/>
      <c r="K16" s="531"/>
      <c r="L16" s="531"/>
      <c r="M16" s="531"/>
      <c r="N16" s="708"/>
      <c r="O16" s="531"/>
      <c r="P16" s="708"/>
      <c r="Q16" s="531"/>
      <c r="R16" s="531"/>
    </row>
    <row r="17" spans="1:18" s="203" customFormat="1" ht="60">
      <c r="A17" s="531"/>
      <c r="B17" s="531"/>
      <c r="C17" s="531"/>
      <c r="D17" s="531"/>
      <c r="E17" s="531"/>
      <c r="F17" s="531"/>
      <c r="G17" s="531"/>
      <c r="H17" s="260" t="s">
        <v>982</v>
      </c>
      <c r="I17" s="260">
        <v>1000</v>
      </c>
      <c r="J17" s="531"/>
      <c r="K17" s="531"/>
      <c r="L17" s="531"/>
      <c r="M17" s="531"/>
      <c r="N17" s="708"/>
      <c r="O17" s="531"/>
      <c r="P17" s="708"/>
      <c r="Q17" s="531"/>
      <c r="R17" s="531"/>
    </row>
    <row r="18" spans="1:18" s="203" customFormat="1" ht="30">
      <c r="A18" s="527"/>
      <c r="B18" s="527"/>
      <c r="C18" s="527"/>
      <c r="D18" s="527"/>
      <c r="E18" s="527"/>
      <c r="F18" s="527"/>
      <c r="G18" s="527"/>
      <c r="H18" s="260" t="s">
        <v>981</v>
      </c>
      <c r="I18" s="383">
        <v>8000</v>
      </c>
      <c r="J18" s="527"/>
      <c r="K18" s="527"/>
      <c r="L18" s="527"/>
      <c r="M18" s="527"/>
      <c r="N18" s="597"/>
      <c r="O18" s="527"/>
      <c r="P18" s="597"/>
      <c r="Q18" s="527"/>
      <c r="R18" s="527"/>
    </row>
    <row r="19" spans="1:18" s="203" customFormat="1" ht="120.75" customHeight="1">
      <c r="A19" s="526">
        <v>8</v>
      </c>
      <c r="B19" s="526">
        <v>1</v>
      </c>
      <c r="C19" s="526">
        <v>4</v>
      </c>
      <c r="D19" s="526">
        <v>2</v>
      </c>
      <c r="E19" s="526" t="s">
        <v>955</v>
      </c>
      <c r="F19" s="526" t="s">
        <v>956</v>
      </c>
      <c r="G19" s="526" t="s">
        <v>957</v>
      </c>
      <c r="H19" s="260" t="s">
        <v>986</v>
      </c>
      <c r="I19" s="383">
        <v>175000</v>
      </c>
      <c r="J19" s="526" t="s">
        <v>958</v>
      </c>
      <c r="K19" s="526"/>
      <c r="L19" s="526" t="s">
        <v>952</v>
      </c>
      <c r="M19" s="526"/>
      <c r="N19" s="596">
        <v>6466.67</v>
      </c>
      <c r="O19" s="526"/>
      <c r="P19" s="596">
        <v>6466.67</v>
      </c>
      <c r="Q19" s="526" t="s">
        <v>953</v>
      </c>
      <c r="R19" s="526" t="s">
        <v>954</v>
      </c>
    </row>
    <row r="20" spans="1:18" s="203" customFormat="1" ht="72" customHeight="1">
      <c r="A20" s="527"/>
      <c r="B20" s="527"/>
      <c r="C20" s="527"/>
      <c r="D20" s="527"/>
      <c r="E20" s="527"/>
      <c r="F20" s="527"/>
      <c r="G20" s="527"/>
      <c r="H20" s="260" t="s">
        <v>985</v>
      </c>
      <c r="I20" s="260">
        <v>100</v>
      </c>
      <c r="J20" s="527"/>
      <c r="K20" s="527"/>
      <c r="L20" s="527"/>
      <c r="M20" s="527"/>
      <c r="N20" s="597"/>
      <c r="O20" s="527"/>
      <c r="P20" s="597"/>
      <c r="Q20" s="527"/>
      <c r="R20" s="527"/>
    </row>
    <row r="21" spans="1:18" s="203" customFormat="1" ht="92.25" customHeight="1">
      <c r="A21" s="529">
        <v>9</v>
      </c>
      <c r="B21" s="526">
        <v>1</v>
      </c>
      <c r="C21" s="526">
        <v>4</v>
      </c>
      <c r="D21" s="526">
        <v>5</v>
      </c>
      <c r="E21" s="526" t="s">
        <v>959</v>
      </c>
      <c r="F21" s="526" t="s">
        <v>960</v>
      </c>
      <c r="G21" s="526" t="s">
        <v>961</v>
      </c>
      <c r="H21" s="258" t="s">
        <v>989</v>
      </c>
      <c r="I21" s="258">
        <v>15</v>
      </c>
      <c r="J21" s="526" t="s">
        <v>962</v>
      </c>
      <c r="K21" s="526"/>
      <c r="L21" s="526" t="s">
        <v>963</v>
      </c>
      <c r="M21" s="526"/>
      <c r="N21" s="596">
        <v>4812.18</v>
      </c>
      <c r="O21" s="526"/>
      <c r="P21" s="596">
        <v>4812.18</v>
      </c>
      <c r="Q21" s="526" t="s">
        <v>953</v>
      </c>
      <c r="R21" s="526" t="s">
        <v>964</v>
      </c>
    </row>
    <row r="22" spans="1:18" s="203" customFormat="1" ht="45">
      <c r="A22" s="536"/>
      <c r="B22" s="531"/>
      <c r="C22" s="531"/>
      <c r="D22" s="531"/>
      <c r="E22" s="531"/>
      <c r="F22" s="531"/>
      <c r="G22" s="531"/>
      <c r="H22" s="260" t="s">
        <v>988</v>
      </c>
      <c r="I22" s="425" t="s">
        <v>1218</v>
      </c>
      <c r="J22" s="531"/>
      <c r="K22" s="531"/>
      <c r="L22" s="531"/>
      <c r="M22" s="531"/>
      <c r="N22" s="708"/>
      <c r="O22" s="531"/>
      <c r="P22" s="708"/>
      <c r="Q22" s="531"/>
      <c r="R22" s="531"/>
    </row>
    <row r="23" spans="1:18" s="203" customFormat="1" ht="43.5" customHeight="1">
      <c r="A23" s="530"/>
      <c r="B23" s="527"/>
      <c r="C23" s="527"/>
      <c r="D23" s="527"/>
      <c r="E23" s="527"/>
      <c r="F23" s="527"/>
      <c r="G23" s="527"/>
      <c r="H23" s="260" t="s">
        <v>987</v>
      </c>
      <c r="I23" s="260">
        <v>4000</v>
      </c>
      <c r="J23" s="527"/>
      <c r="K23" s="527"/>
      <c r="L23" s="527"/>
      <c r="M23" s="527"/>
      <c r="N23" s="597"/>
      <c r="O23" s="527"/>
      <c r="P23" s="597"/>
      <c r="Q23" s="527"/>
      <c r="R23" s="527"/>
    </row>
    <row r="24" spans="1:18" s="203" customFormat="1" ht="48" customHeight="1">
      <c r="A24" s="529">
        <v>10</v>
      </c>
      <c r="B24" s="526">
        <v>1</v>
      </c>
      <c r="C24" s="526">
        <v>4</v>
      </c>
      <c r="D24" s="526">
        <v>2</v>
      </c>
      <c r="E24" s="526" t="s">
        <v>965</v>
      </c>
      <c r="F24" s="526" t="s">
        <v>966</v>
      </c>
      <c r="G24" s="526" t="s">
        <v>967</v>
      </c>
      <c r="H24" s="258" t="s">
        <v>994</v>
      </c>
      <c r="I24" s="258">
        <v>1</v>
      </c>
      <c r="J24" s="526" t="s">
        <v>968</v>
      </c>
      <c r="K24" s="526"/>
      <c r="L24" s="526" t="s">
        <v>952</v>
      </c>
      <c r="M24" s="526"/>
      <c r="N24" s="596">
        <v>14941.73</v>
      </c>
      <c r="O24" s="526"/>
      <c r="P24" s="596">
        <v>14941.73</v>
      </c>
      <c r="Q24" s="526" t="s">
        <v>953</v>
      </c>
      <c r="R24" s="526" t="s">
        <v>969</v>
      </c>
    </row>
    <row r="25" spans="1:18" s="203" customFormat="1" ht="30" customHeight="1">
      <c r="A25" s="536"/>
      <c r="B25" s="531"/>
      <c r="C25" s="531"/>
      <c r="D25" s="531"/>
      <c r="E25" s="531"/>
      <c r="F25" s="531"/>
      <c r="G25" s="531"/>
      <c r="H25" s="260" t="s">
        <v>993</v>
      </c>
      <c r="I25" s="260">
        <v>1</v>
      </c>
      <c r="J25" s="531"/>
      <c r="K25" s="531"/>
      <c r="L25" s="531"/>
      <c r="M25" s="531"/>
      <c r="N25" s="708"/>
      <c r="O25" s="531"/>
      <c r="P25" s="708"/>
      <c r="Q25" s="531"/>
      <c r="R25" s="531"/>
    </row>
    <row r="26" spans="1:18" s="203" customFormat="1" ht="35.25" customHeight="1">
      <c r="A26" s="536"/>
      <c r="B26" s="531"/>
      <c r="C26" s="531"/>
      <c r="D26" s="531"/>
      <c r="E26" s="531"/>
      <c r="F26" s="531"/>
      <c r="G26" s="531"/>
      <c r="H26" s="260" t="s">
        <v>992</v>
      </c>
      <c r="I26" s="260">
        <v>30</v>
      </c>
      <c r="J26" s="531"/>
      <c r="K26" s="531"/>
      <c r="L26" s="531"/>
      <c r="M26" s="531"/>
      <c r="N26" s="708"/>
      <c r="O26" s="531"/>
      <c r="P26" s="708"/>
      <c r="Q26" s="531"/>
      <c r="R26" s="531"/>
    </row>
    <row r="27" spans="1:18" s="203" customFormat="1" ht="27" customHeight="1">
      <c r="A27" s="536"/>
      <c r="B27" s="531"/>
      <c r="C27" s="531"/>
      <c r="D27" s="531"/>
      <c r="E27" s="531"/>
      <c r="F27" s="531"/>
      <c r="G27" s="531"/>
      <c r="H27" s="260" t="s">
        <v>991</v>
      </c>
      <c r="I27" s="260">
        <v>15</v>
      </c>
      <c r="J27" s="531"/>
      <c r="K27" s="531"/>
      <c r="L27" s="531"/>
      <c r="M27" s="531"/>
      <c r="N27" s="708"/>
      <c r="O27" s="531"/>
      <c r="P27" s="708"/>
      <c r="Q27" s="531"/>
      <c r="R27" s="531"/>
    </row>
    <row r="28" spans="1:18" s="203" customFormat="1" ht="30">
      <c r="A28" s="530"/>
      <c r="B28" s="527"/>
      <c r="C28" s="527"/>
      <c r="D28" s="527"/>
      <c r="E28" s="527"/>
      <c r="F28" s="527"/>
      <c r="G28" s="527"/>
      <c r="H28" s="260" t="s">
        <v>990</v>
      </c>
      <c r="I28" s="260">
        <v>1000</v>
      </c>
      <c r="J28" s="527"/>
      <c r="K28" s="527"/>
      <c r="L28" s="527"/>
      <c r="M28" s="527"/>
      <c r="N28" s="597"/>
      <c r="O28" s="527"/>
      <c r="P28" s="597"/>
      <c r="Q28" s="527"/>
      <c r="R28" s="527"/>
    </row>
    <row r="29" spans="1:18" s="203" customFormat="1" ht="49.5" customHeight="1">
      <c r="A29" s="529">
        <v>11</v>
      </c>
      <c r="B29" s="526">
        <v>1</v>
      </c>
      <c r="C29" s="526">
        <v>4</v>
      </c>
      <c r="D29" s="526">
        <v>2</v>
      </c>
      <c r="E29" s="526" t="s">
        <v>970</v>
      </c>
      <c r="F29" s="526" t="s">
        <v>971</v>
      </c>
      <c r="G29" s="526" t="s">
        <v>189</v>
      </c>
      <c r="H29" s="258" t="s">
        <v>999</v>
      </c>
      <c r="I29" s="258">
        <v>1</v>
      </c>
      <c r="J29" s="526" t="s">
        <v>972</v>
      </c>
      <c r="K29" s="526"/>
      <c r="L29" s="526" t="s">
        <v>952</v>
      </c>
      <c r="M29" s="526"/>
      <c r="N29" s="596">
        <v>25516.98</v>
      </c>
      <c r="O29" s="526"/>
      <c r="P29" s="596">
        <v>25516.98</v>
      </c>
      <c r="Q29" s="526" t="s">
        <v>953</v>
      </c>
      <c r="R29" s="526" t="s">
        <v>964</v>
      </c>
    </row>
    <row r="30" spans="1:18" s="203" customFormat="1">
      <c r="A30" s="536"/>
      <c r="B30" s="531"/>
      <c r="C30" s="531"/>
      <c r="D30" s="531"/>
      <c r="E30" s="531"/>
      <c r="F30" s="531"/>
      <c r="G30" s="531"/>
      <c r="H30" s="260" t="s">
        <v>992</v>
      </c>
      <c r="I30" s="260">
        <v>30</v>
      </c>
      <c r="J30" s="531"/>
      <c r="K30" s="531"/>
      <c r="L30" s="531"/>
      <c r="M30" s="531"/>
      <c r="N30" s="708"/>
      <c r="O30" s="531"/>
      <c r="P30" s="708"/>
      <c r="Q30" s="531"/>
      <c r="R30" s="531"/>
    </row>
    <row r="31" spans="1:18" s="203" customFormat="1" ht="30">
      <c r="A31" s="536"/>
      <c r="B31" s="531"/>
      <c r="C31" s="531"/>
      <c r="D31" s="531"/>
      <c r="E31" s="531"/>
      <c r="F31" s="531"/>
      <c r="G31" s="531"/>
      <c r="H31" s="260" t="s">
        <v>997</v>
      </c>
      <c r="I31" s="260">
        <v>2</v>
      </c>
      <c r="J31" s="531"/>
      <c r="K31" s="531"/>
      <c r="L31" s="531"/>
      <c r="M31" s="531"/>
      <c r="N31" s="708"/>
      <c r="O31" s="531"/>
      <c r="P31" s="708"/>
      <c r="Q31" s="531"/>
      <c r="R31" s="531"/>
    </row>
    <row r="32" spans="1:18" s="203" customFormat="1">
      <c r="A32" s="536"/>
      <c r="B32" s="531"/>
      <c r="C32" s="531"/>
      <c r="D32" s="531"/>
      <c r="E32" s="531"/>
      <c r="F32" s="531"/>
      <c r="G32" s="531"/>
      <c r="H32" s="260" t="s">
        <v>998</v>
      </c>
      <c r="I32" s="260">
        <v>4</v>
      </c>
      <c r="J32" s="531"/>
      <c r="K32" s="531"/>
      <c r="L32" s="531"/>
      <c r="M32" s="531"/>
      <c r="N32" s="708"/>
      <c r="O32" s="531"/>
      <c r="P32" s="708"/>
      <c r="Q32" s="531"/>
      <c r="R32" s="531"/>
    </row>
    <row r="33" spans="1:18" s="203" customFormat="1" ht="105">
      <c r="A33" s="530"/>
      <c r="B33" s="527"/>
      <c r="C33" s="527"/>
      <c r="D33" s="527"/>
      <c r="E33" s="527"/>
      <c r="F33" s="527"/>
      <c r="G33" s="527"/>
      <c r="H33" s="260" t="s">
        <v>995</v>
      </c>
      <c r="I33" s="260" t="s">
        <v>996</v>
      </c>
      <c r="J33" s="527"/>
      <c r="K33" s="527"/>
      <c r="L33" s="527"/>
      <c r="M33" s="527"/>
      <c r="N33" s="597"/>
      <c r="O33" s="527"/>
      <c r="P33" s="597"/>
      <c r="Q33" s="527"/>
      <c r="R33" s="527"/>
    </row>
    <row r="34" spans="1:18" s="203" customFormat="1" ht="137.25" customHeight="1">
      <c r="A34" s="529">
        <v>12</v>
      </c>
      <c r="B34" s="526">
        <v>1</v>
      </c>
      <c r="C34" s="526">
        <v>4</v>
      </c>
      <c r="D34" s="526">
        <v>2</v>
      </c>
      <c r="E34" s="526" t="s">
        <v>973</v>
      </c>
      <c r="F34" s="526" t="s">
        <v>974</v>
      </c>
      <c r="G34" s="526" t="s">
        <v>975</v>
      </c>
      <c r="H34" s="258" t="s">
        <v>994</v>
      </c>
      <c r="I34" s="258">
        <v>1</v>
      </c>
      <c r="J34" s="526" t="s">
        <v>976</v>
      </c>
      <c r="K34" s="526"/>
      <c r="L34" s="526" t="s">
        <v>952</v>
      </c>
      <c r="M34" s="526"/>
      <c r="N34" s="596">
        <v>14909.63</v>
      </c>
      <c r="O34" s="526"/>
      <c r="P34" s="596">
        <v>14909.63</v>
      </c>
      <c r="Q34" s="526" t="s">
        <v>953</v>
      </c>
      <c r="R34" s="526" t="s">
        <v>964</v>
      </c>
    </row>
    <row r="35" spans="1:18" s="203" customFormat="1">
      <c r="A35" s="536"/>
      <c r="B35" s="531"/>
      <c r="C35" s="531"/>
      <c r="D35" s="531"/>
      <c r="E35" s="531"/>
      <c r="F35" s="531"/>
      <c r="G35" s="531"/>
      <c r="H35" s="260" t="s">
        <v>1001</v>
      </c>
      <c r="I35" s="260">
        <v>1</v>
      </c>
      <c r="J35" s="531"/>
      <c r="K35" s="531"/>
      <c r="L35" s="531"/>
      <c r="M35" s="531"/>
      <c r="N35" s="708"/>
      <c r="O35" s="531"/>
      <c r="P35" s="708"/>
      <c r="Q35" s="531"/>
      <c r="R35" s="531"/>
    </row>
    <row r="36" spans="1:18" s="203" customFormat="1">
      <c r="A36" s="536"/>
      <c r="B36" s="531"/>
      <c r="C36" s="531"/>
      <c r="D36" s="531"/>
      <c r="E36" s="531"/>
      <c r="F36" s="531"/>
      <c r="G36" s="531"/>
      <c r="H36" s="260" t="s">
        <v>992</v>
      </c>
      <c r="I36" s="260">
        <v>25</v>
      </c>
      <c r="J36" s="531"/>
      <c r="K36" s="531"/>
      <c r="L36" s="531"/>
      <c r="M36" s="531"/>
      <c r="N36" s="708"/>
      <c r="O36" s="531"/>
      <c r="P36" s="708"/>
      <c r="Q36" s="531"/>
      <c r="R36" s="531"/>
    </row>
    <row r="37" spans="1:18" s="203" customFormat="1">
      <c r="A37" s="536"/>
      <c r="B37" s="531"/>
      <c r="C37" s="531"/>
      <c r="D37" s="531"/>
      <c r="E37" s="531"/>
      <c r="F37" s="531"/>
      <c r="G37" s="531"/>
      <c r="H37" s="260" t="s">
        <v>998</v>
      </c>
      <c r="I37" s="260">
        <v>7</v>
      </c>
      <c r="J37" s="531"/>
      <c r="K37" s="531"/>
      <c r="L37" s="531"/>
      <c r="M37" s="531"/>
      <c r="N37" s="708"/>
      <c r="O37" s="531"/>
      <c r="P37" s="708"/>
      <c r="Q37" s="531"/>
      <c r="R37" s="531"/>
    </row>
    <row r="38" spans="1:18" s="203" customFormat="1" ht="30">
      <c r="A38" s="530"/>
      <c r="B38" s="527"/>
      <c r="C38" s="527"/>
      <c r="D38" s="527"/>
      <c r="E38" s="527"/>
      <c r="F38" s="527"/>
      <c r="G38" s="527"/>
      <c r="H38" s="260" t="s">
        <v>1000</v>
      </c>
      <c r="I38" s="260">
        <v>1000</v>
      </c>
      <c r="J38" s="527"/>
      <c r="K38" s="527"/>
      <c r="L38" s="527"/>
      <c r="M38" s="527"/>
      <c r="N38" s="597"/>
      <c r="O38" s="527"/>
      <c r="P38" s="597"/>
      <c r="Q38" s="527"/>
      <c r="R38" s="527"/>
    </row>
    <row r="39" spans="1:18" s="203" customFormat="1" ht="33.75" customHeight="1">
      <c r="A39" s="529">
        <v>13</v>
      </c>
      <c r="B39" s="526">
        <v>1</v>
      </c>
      <c r="C39" s="526">
        <v>4</v>
      </c>
      <c r="D39" s="526">
        <v>2</v>
      </c>
      <c r="E39" s="526" t="s">
        <v>977</v>
      </c>
      <c r="F39" s="526" t="s">
        <v>978</v>
      </c>
      <c r="G39" s="526" t="s">
        <v>979</v>
      </c>
      <c r="H39" s="526" t="s">
        <v>1007</v>
      </c>
      <c r="I39" s="526">
        <v>1</v>
      </c>
      <c r="J39" s="526" t="s">
        <v>980</v>
      </c>
      <c r="K39" s="526"/>
      <c r="L39" s="526" t="s">
        <v>952</v>
      </c>
      <c r="M39" s="526"/>
      <c r="N39" s="596">
        <v>16893.099999999999</v>
      </c>
      <c r="O39" s="526"/>
      <c r="P39" s="596">
        <v>16893.099999999999</v>
      </c>
      <c r="Q39" s="526" t="s">
        <v>953</v>
      </c>
      <c r="R39" s="526" t="s">
        <v>964</v>
      </c>
    </row>
    <row r="40" spans="1:18" s="203" customFormat="1" ht="25.5" customHeight="1">
      <c r="A40" s="536"/>
      <c r="B40" s="531"/>
      <c r="C40" s="531"/>
      <c r="D40" s="531"/>
      <c r="E40" s="531"/>
      <c r="F40" s="531"/>
      <c r="G40" s="531"/>
      <c r="H40" s="527"/>
      <c r="I40" s="527"/>
      <c r="J40" s="531"/>
      <c r="K40" s="531"/>
      <c r="L40" s="531"/>
      <c r="M40" s="531"/>
      <c r="N40" s="708"/>
      <c r="O40" s="531"/>
      <c r="P40" s="708"/>
      <c r="Q40" s="531"/>
      <c r="R40" s="531"/>
    </row>
    <row r="41" spans="1:18" s="203" customFormat="1" ht="20.25" customHeight="1">
      <c r="A41" s="536"/>
      <c r="B41" s="531"/>
      <c r="C41" s="531"/>
      <c r="D41" s="531"/>
      <c r="E41" s="531"/>
      <c r="F41" s="531"/>
      <c r="G41" s="531"/>
      <c r="H41" s="260" t="s">
        <v>1001</v>
      </c>
      <c r="I41" s="260">
        <v>1</v>
      </c>
      <c r="J41" s="531"/>
      <c r="K41" s="531"/>
      <c r="L41" s="531"/>
      <c r="M41" s="531"/>
      <c r="N41" s="708"/>
      <c r="O41" s="531"/>
      <c r="P41" s="708"/>
      <c r="Q41" s="531"/>
      <c r="R41" s="531"/>
    </row>
    <row r="42" spans="1:18" s="203" customFormat="1" ht="20.25" customHeight="1">
      <c r="A42" s="536"/>
      <c r="B42" s="531"/>
      <c r="C42" s="531"/>
      <c r="D42" s="531"/>
      <c r="E42" s="531"/>
      <c r="F42" s="531"/>
      <c r="G42" s="531"/>
      <c r="H42" s="260" t="s">
        <v>992</v>
      </c>
      <c r="I42" s="260">
        <v>30</v>
      </c>
      <c r="J42" s="531"/>
      <c r="K42" s="531"/>
      <c r="L42" s="531"/>
      <c r="M42" s="531"/>
      <c r="N42" s="708"/>
      <c r="O42" s="531"/>
      <c r="P42" s="708"/>
      <c r="Q42" s="531"/>
      <c r="R42" s="531"/>
    </row>
    <row r="43" spans="1:18" s="203" customFormat="1" ht="20.25" customHeight="1">
      <c r="A43" s="536"/>
      <c r="B43" s="531"/>
      <c r="C43" s="531"/>
      <c r="D43" s="531"/>
      <c r="E43" s="531"/>
      <c r="F43" s="531"/>
      <c r="G43" s="531"/>
      <c r="H43" s="260" t="s">
        <v>998</v>
      </c>
      <c r="I43" s="260">
        <v>5</v>
      </c>
      <c r="J43" s="531"/>
      <c r="K43" s="531"/>
      <c r="L43" s="531"/>
      <c r="M43" s="531"/>
      <c r="N43" s="708"/>
      <c r="O43" s="531"/>
      <c r="P43" s="708"/>
      <c r="Q43" s="531"/>
      <c r="R43" s="531"/>
    </row>
    <row r="44" spans="1:18" s="203" customFormat="1" ht="49.5" customHeight="1">
      <c r="A44" s="536"/>
      <c r="B44" s="531"/>
      <c r="C44" s="531"/>
      <c r="D44" s="531"/>
      <c r="E44" s="531"/>
      <c r="F44" s="531"/>
      <c r="G44" s="531"/>
      <c r="H44" s="260" t="s">
        <v>1006</v>
      </c>
      <c r="I44" s="260" t="s">
        <v>1008</v>
      </c>
      <c r="J44" s="531"/>
      <c r="K44" s="531"/>
      <c r="L44" s="531"/>
      <c r="M44" s="531"/>
      <c r="N44" s="708"/>
      <c r="O44" s="531"/>
      <c r="P44" s="708"/>
      <c r="Q44" s="531"/>
      <c r="R44" s="531"/>
    </row>
    <row r="45" spans="1:18" s="203" customFormat="1" ht="66.75" customHeight="1">
      <c r="A45" s="536"/>
      <c r="B45" s="531"/>
      <c r="C45" s="531"/>
      <c r="D45" s="531"/>
      <c r="E45" s="531"/>
      <c r="F45" s="531"/>
      <c r="G45" s="531"/>
      <c r="H45" s="260" t="s">
        <v>1005</v>
      </c>
      <c r="I45" s="260" t="s">
        <v>1009</v>
      </c>
      <c r="J45" s="531"/>
      <c r="K45" s="531"/>
      <c r="L45" s="531"/>
      <c r="M45" s="531"/>
      <c r="N45" s="708"/>
      <c r="O45" s="531"/>
      <c r="P45" s="708"/>
      <c r="Q45" s="531"/>
      <c r="R45" s="531"/>
    </row>
    <row r="46" spans="1:18" s="203" customFormat="1" ht="50.25" customHeight="1">
      <c r="A46" s="536"/>
      <c r="B46" s="531"/>
      <c r="C46" s="531"/>
      <c r="D46" s="531"/>
      <c r="E46" s="531"/>
      <c r="F46" s="531"/>
      <c r="G46" s="531"/>
      <c r="H46" s="260" t="s">
        <v>1004</v>
      </c>
      <c r="I46" s="260" t="s">
        <v>1009</v>
      </c>
      <c r="J46" s="531"/>
      <c r="K46" s="531"/>
      <c r="L46" s="531"/>
      <c r="M46" s="531"/>
      <c r="N46" s="708"/>
      <c r="O46" s="531"/>
      <c r="P46" s="708"/>
      <c r="Q46" s="531"/>
      <c r="R46" s="531"/>
    </row>
    <row r="47" spans="1:18" s="203" customFormat="1" ht="68.25" customHeight="1">
      <c r="A47" s="536"/>
      <c r="B47" s="531"/>
      <c r="C47" s="531"/>
      <c r="D47" s="531"/>
      <c r="E47" s="531"/>
      <c r="F47" s="531"/>
      <c r="G47" s="531"/>
      <c r="H47" s="260" t="s">
        <v>1003</v>
      </c>
      <c r="I47" s="260" t="s">
        <v>1010</v>
      </c>
      <c r="J47" s="531"/>
      <c r="K47" s="531"/>
      <c r="L47" s="531"/>
      <c r="M47" s="531"/>
      <c r="N47" s="708"/>
      <c r="O47" s="531"/>
      <c r="P47" s="708"/>
      <c r="Q47" s="531"/>
      <c r="R47" s="531"/>
    </row>
    <row r="48" spans="1:18" s="203" customFormat="1" ht="30" customHeight="1">
      <c r="A48" s="530"/>
      <c r="B48" s="527"/>
      <c r="C48" s="527"/>
      <c r="D48" s="527"/>
      <c r="E48" s="527"/>
      <c r="F48" s="527"/>
      <c r="G48" s="527"/>
      <c r="H48" s="260" t="s">
        <v>1002</v>
      </c>
      <c r="I48" s="260">
        <v>1000</v>
      </c>
      <c r="J48" s="527"/>
      <c r="K48" s="527"/>
      <c r="L48" s="527"/>
      <c r="M48" s="527"/>
      <c r="N48" s="597"/>
      <c r="O48" s="527"/>
      <c r="P48" s="597"/>
      <c r="Q48" s="527"/>
      <c r="R48" s="527"/>
    </row>
    <row r="52" spans="11:18">
      <c r="K52" s="543" t="s">
        <v>938</v>
      </c>
      <c r="L52" s="543"/>
      <c r="M52" s="543"/>
      <c r="N52" s="543"/>
      <c r="O52" s="543" t="s">
        <v>939</v>
      </c>
      <c r="P52" s="543"/>
      <c r="Q52" s="543"/>
      <c r="R52" s="543"/>
    </row>
    <row r="53" spans="11:18">
      <c r="K53" s="543" t="s">
        <v>946</v>
      </c>
      <c r="L53" s="543"/>
      <c r="M53" s="543" t="s">
        <v>947</v>
      </c>
      <c r="N53" s="543"/>
      <c r="O53" s="543" t="s">
        <v>946</v>
      </c>
      <c r="P53" s="543"/>
      <c r="Q53" s="543" t="s">
        <v>947</v>
      </c>
      <c r="R53" s="543"/>
    </row>
    <row r="54" spans="11:18">
      <c r="K54" s="113" t="s">
        <v>940</v>
      </c>
      <c r="L54" s="113" t="s">
        <v>941</v>
      </c>
      <c r="M54" s="113" t="s">
        <v>942</v>
      </c>
      <c r="N54" s="113" t="s">
        <v>941</v>
      </c>
      <c r="O54" s="113" t="s">
        <v>942</v>
      </c>
      <c r="P54" s="113" t="s">
        <v>941</v>
      </c>
      <c r="Q54" s="113" t="s">
        <v>940</v>
      </c>
      <c r="R54" s="113" t="s">
        <v>941</v>
      </c>
    </row>
    <row r="55" spans="11:18">
      <c r="K55" s="108">
        <v>5</v>
      </c>
      <c r="L55" s="111">
        <v>178327.01</v>
      </c>
      <c r="M55" s="108">
        <v>7</v>
      </c>
      <c r="N55" s="111">
        <v>87530.41</v>
      </c>
      <c r="O55" s="108">
        <v>1</v>
      </c>
      <c r="P55" s="112">
        <v>71134.320000000007</v>
      </c>
      <c r="Q55" s="108" t="s">
        <v>944</v>
      </c>
      <c r="R55" s="112" t="s">
        <v>944</v>
      </c>
    </row>
  </sheetData>
  <mergeCells count="150">
    <mergeCell ref="A34:A38"/>
    <mergeCell ref="B34:B38"/>
    <mergeCell ref="C34:C38"/>
    <mergeCell ref="D34:D38"/>
    <mergeCell ref="E34:E38"/>
    <mergeCell ref="A39:A48"/>
    <mergeCell ref="B39:B48"/>
    <mergeCell ref="C39:C48"/>
    <mergeCell ref="D39:D48"/>
    <mergeCell ref="E39:E48"/>
    <mergeCell ref="F39:F48"/>
    <mergeCell ref="G39:G48"/>
    <mergeCell ref="J39:J48"/>
    <mergeCell ref="K39:K48"/>
    <mergeCell ref="A29:A33"/>
    <mergeCell ref="B29:B33"/>
    <mergeCell ref="C29:C33"/>
    <mergeCell ref="D29:D33"/>
    <mergeCell ref="E29:E33"/>
    <mergeCell ref="F29:F33"/>
    <mergeCell ref="G29:G33"/>
    <mergeCell ref="J29:J33"/>
    <mergeCell ref="K29:K33"/>
    <mergeCell ref="R21:R23"/>
    <mergeCell ref="A24:A28"/>
    <mergeCell ref="B24:B28"/>
    <mergeCell ref="C24:C28"/>
    <mergeCell ref="D24:D28"/>
    <mergeCell ref="E24:E28"/>
    <mergeCell ref="F24:F28"/>
    <mergeCell ref="G24:G28"/>
    <mergeCell ref="J24:J28"/>
    <mergeCell ref="K24:K28"/>
    <mergeCell ref="L24:L28"/>
    <mergeCell ref="M24:M28"/>
    <mergeCell ref="N24:N28"/>
    <mergeCell ref="O24:O28"/>
    <mergeCell ref="P24:P28"/>
    <mergeCell ref="Q24:Q28"/>
    <mergeCell ref="R24:R28"/>
    <mergeCell ref="R19:R20"/>
    <mergeCell ref="A21:A23"/>
    <mergeCell ref="B21:B23"/>
    <mergeCell ref="C21:C23"/>
    <mergeCell ref="D21:D23"/>
    <mergeCell ref="E21:E23"/>
    <mergeCell ref="F21:F23"/>
    <mergeCell ref="G21:G23"/>
    <mergeCell ref="J21:J23"/>
    <mergeCell ref="K21:K23"/>
    <mergeCell ref="L21:L23"/>
    <mergeCell ref="M21:M23"/>
    <mergeCell ref="N21:N23"/>
    <mergeCell ref="O21:O23"/>
    <mergeCell ref="P21:P23"/>
    <mergeCell ref="Q21:Q23"/>
    <mergeCell ref="B19:B20"/>
    <mergeCell ref="C19:C20"/>
    <mergeCell ref="A19:A20"/>
    <mergeCell ref="D19:D20"/>
    <mergeCell ref="E19:E20"/>
    <mergeCell ref="F19:F20"/>
    <mergeCell ref="G19:G20"/>
    <mergeCell ref="J19:J20"/>
    <mergeCell ref="F4:F5"/>
    <mergeCell ref="A4:A5"/>
    <mergeCell ref="B4:B5"/>
    <mergeCell ref="C4:C5"/>
    <mergeCell ref="D4:D5"/>
    <mergeCell ref="E4:E5"/>
    <mergeCell ref="Q4:Q5"/>
    <mergeCell ref="R4:R5"/>
    <mergeCell ref="G4:G5"/>
    <mergeCell ref="H4:I4"/>
    <mergeCell ref="J4:J5"/>
    <mergeCell ref="K4:L4"/>
    <mergeCell ref="M4:N4"/>
    <mergeCell ref="O4:P4"/>
    <mergeCell ref="Q19:Q20"/>
    <mergeCell ref="F15:F18"/>
    <mergeCell ref="A12:A14"/>
    <mergeCell ref="B12:B14"/>
    <mergeCell ref="C12:C14"/>
    <mergeCell ref="D12:D14"/>
    <mergeCell ref="E12:E14"/>
    <mergeCell ref="F12:F14"/>
    <mergeCell ref="G12:G14"/>
    <mergeCell ref="J12:J14"/>
    <mergeCell ref="K12:K14"/>
    <mergeCell ref="L12:L14"/>
    <mergeCell ref="M12:M14"/>
    <mergeCell ref="N12:N14"/>
    <mergeCell ref="O12:O14"/>
    <mergeCell ref="P12:P14"/>
    <mergeCell ref="A15:A18"/>
    <mergeCell ref="B15:B18"/>
    <mergeCell ref="C15:C18"/>
    <mergeCell ref="D15:D18"/>
    <mergeCell ref="E15:E18"/>
    <mergeCell ref="K15:K18"/>
    <mergeCell ref="J15:J18"/>
    <mergeCell ref="G15:G18"/>
    <mergeCell ref="K19:K20"/>
    <mergeCell ref="L19:L20"/>
    <mergeCell ref="M19:M20"/>
    <mergeCell ref="N19:N20"/>
    <mergeCell ref="O19:O20"/>
    <mergeCell ref="P19:P20"/>
    <mergeCell ref="Q12:Q14"/>
    <mergeCell ref="R12:R14"/>
    <mergeCell ref="R15:R18"/>
    <mergeCell ref="Q15:Q18"/>
    <mergeCell ref="P15:P18"/>
    <mergeCell ref="O15:O18"/>
    <mergeCell ref="N15:N18"/>
    <mergeCell ref="M15:M18"/>
    <mergeCell ref="L15:L18"/>
    <mergeCell ref="F34:F38"/>
    <mergeCell ref="G34:G38"/>
    <mergeCell ref="J34:J38"/>
    <mergeCell ref="K34:K38"/>
    <mergeCell ref="L34:L38"/>
    <mergeCell ref="M34:M38"/>
    <mergeCell ref="N34:N38"/>
    <mergeCell ref="O34:O38"/>
    <mergeCell ref="P34:P38"/>
    <mergeCell ref="H39:H40"/>
    <mergeCell ref="I39:I40"/>
    <mergeCell ref="K52:N52"/>
    <mergeCell ref="O52:R52"/>
    <mergeCell ref="K53:L53"/>
    <mergeCell ref="M53:N53"/>
    <mergeCell ref="O53:P53"/>
    <mergeCell ref="Q53:R53"/>
    <mergeCell ref="R29:R33"/>
    <mergeCell ref="L29:L33"/>
    <mergeCell ref="M29:M33"/>
    <mergeCell ref="N29:N33"/>
    <mergeCell ref="O29:O33"/>
    <mergeCell ref="P29:P33"/>
    <mergeCell ref="Q29:Q33"/>
    <mergeCell ref="Q39:Q48"/>
    <mergeCell ref="R39:R48"/>
    <mergeCell ref="Q34:Q38"/>
    <mergeCell ref="R34:R38"/>
    <mergeCell ref="L39:L48"/>
    <mergeCell ref="M39:M48"/>
    <mergeCell ref="N39:N48"/>
    <mergeCell ref="O39:O48"/>
    <mergeCell ref="P39:P48"/>
  </mergeCells>
  <pageMargins left="0.25" right="0.25" top="0.75" bottom="0.75" header="0.3" footer="0.3"/>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C106"/>
  <sheetViews>
    <sheetView topLeftCell="I85" workbookViewId="0">
      <selection activeCell="K94" sqref="K94:R94"/>
    </sheetView>
  </sheetViews>
  <sheetFormatPr defaultColWidth="9.140625"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7.85546875" bestFit="1" customWidth="1"/>
    <col min="7" max="7" width="35.28515625" bestFit="1" customWidth="1"/>
    <col min="8" max="8" width="30.42578125" customWidth="1"/>
    <col min="9" max="9" width="24.85546875" style="161" customWidth="1"/>
    <col min="10" max="10" width="34.140625" customWidth="1"/>
    <col min="11" max="11" width="19.42578125" customWidth="1"/>
    <col min="12" max="12" width="17.28515625" customWidth="1"/>
    <col min="13" max="13" width="19.140625" style="199" bestFit="1" customWidth="1"/>
    <col min="14" max="14" width="19.140625" style="199" customWidth="1"/>
    <col min="15" max="15" width="19.140625" style="199" bestFit="1" customWidth="1"/>
    <col min="16" max="16" width="19.140625" style="199" customWidth="1"/>
    <col min="17" max="17" width="22.85546875" bestFit="1" customWidth="1"/>
    <col min="18" max="18" width="16.7109375" bestFit="1" customWidth="1"/>
    <col min="260" max="260" width="4.7109375" bestFit="1" customWidth="1"/>
    <col min="261" max="261" width="9.7109375" bestFit="1" customWidth="1"/>
    <col min="262" max="262" width="10" bestFit="1" customWidth="1"/>
    <col min="263" max="263" width="8.85546875" bestFit="1" customWidth="1"/>
    <col min="264" max="264" width="22.85546875" bestFit="1" customWidth="1"/>
    <col min="265" max="265" width="59.7109375" bestFit="1" customWidth="1"/>
    <col min="266" max="266" width="57.85546875" bestFit="1" customWidth="1"/>
    <col min="267" max="267" width="35.28515625" bestFit="1" customWidth="1"/>
    <col min="268" max="268" width="28.140625" bestFit="1" customWidth="1"/>
    <col min="269" max="269" width="33.140625" bestFit="1" customWidth="1"/>
    <col min="270" max="270" width="26" bestFit="1" customWidth="1"/>
    <col min="271" max="271" width="25.7109375" customWidth="1"/>
    <col min="272" max="272" width="19.140625" bestFit="1" customWidth="1"/>
    <col min="273" max="273" width="16.7109375" bestFit="1" customWidth="1"/>
    <col min="516" max="516" width="4.7109375" bestFit="1" customWidth="1"/>
    <col min="517" max="517" width="9.7109375" bestFit="1" customWidth="1"/>
    <col min="518" max="518" width="10" bestFit="1" customWidth="1"/>
    <col min="519" max="519" width="8.85546875" bestFit="1" customWidth="1"/>
    <col min="520" max="520" width="22.85546875" bestFit="1" customWidth="1"/>
    <col min="521" max="521" width="59.7109375" bestFit="1" customWidth="1"/>
    <col min="522" max="522" width="57.85546875" bestFit="1" customWidth="1"/>
    <col min="523" max="523" width="35.28515625" bestFit="1" customWidth="1"/>
    <col min="524" max="524" width="28.140625" bestFit="1" customWidth="1"/>
    <col min="525" max="525" width="33.140625" bestFit="1" customWidth="1"/>
    <col min="526" max="526" width="26" bestFit="1" customWidth="1"/>
    <col min="527" max="527" width="25.7109375" customWidth="1"/>
    <col min="528" max="528" width="19.140625" bestFit="1" customWidth="1"/>
    <col min="529" max="529" width="16.7109375" bestFit="1" customWidth="1"/>
    <col min="772" max="772" width="4.7109375" bestFit="1" customWidth="1"/>
    <col min="773" max="773" width="9.7109375" bestFit="1" customWidth="1"/>
    <col min="774" max="774" width="10" bestFit="1" customWidth="1"/>
    <col min="775" max="775" width="8.85546875" bestFit="1" customWidth="1"/>
    <col min="776" max="776" width="22.85546875" bestFit="1" customWidth="1"/>
    <col min="777" max="777" width="59.7109375" bestFit="1" customWidth="1"/>
    <col min="778" max="778" width="57.85546875" bestFit="1" customWidth="1"/>
    <col min="779" max="779" width="35.28515625" bestFit="1" customWidth="1"/>
    <col min="780" max="780" width="28.140625" bestFit="1" customWidth="1"/>
    <col min="781" max="781" width="33.140625" bestFit="1" customWidth="1"/>
    <col min="782" max="782" width="26" bestFit="1" customWidth="1"/>
    <col min="783" max="783" width="25.7109375" customWidth="1"/>
    <col min="784" max="784" width="19.140625" bestFit="1" customWidth="1"/>
    <col min="785" max="785" width="16.7109375" bestFit="1" customWidth="1"/>
    <col min="1028" max="1028" width="4.7109375" bestFit="1" customWidth="1"/>
    <col min="1029" max="1029" width="9.7109375" bestFit="1" customWidth="1"/>
    <col min="1030" max="1030" width="10" bestFit="1" customWidth="1"/>
    <col min="1031" max="1031" width="8.85546875" bestFit="1" customWidth="1"/>
    <col min="1032" max="1032" width="22.85546875" bestFit="1" customWidth="1"/>
    <col min="1033" max="1033" width="59.7109375" bestFit="1" customWidth="1"/>
    <col min="1034" max="1034" width="57.85546875" bestFit="1" customWidth="1"/>
    <col min="1035" max="1035" width="35.28515625" bestFit="1" customWidth="1"/>
    <col min="1036" max="1036" width="28.140625" bestFit="1" customWidth="1"/>
    <col min="1037" max="1037" width="33.140625" bestFit="1" customWidth="1"/>
    <col min="1038" max="1038" width="26" bestFit="1" customWidth="1"/>
    <col min="1039" max="1039" width="25.7109375" customWidth="1"/>
    <col min="1040" max="1040" width="19.140625" bestFit="1" customWidth="1"/>
    <col min="1041" max="1041" width="16.7109375" bestFit="1" customWidth="1"/>
    <col min="1284" max="1284" width="4.7109375" bestFit="1" customWidth="1"/>
    <col min="1285" max="1285" width="9.7109375" bestFit="1" customWidth="1"/>
    <col min="1286" max="1286" width="10" bestFit="1" customWidth="1"/>
    <col min="1287" max="1287" width="8.85546875" bestFit="1" customWidth="1"/>
    <col min="1288" max="1288" width="22.85546875" bestFit="1" customWidth="1"/>
    <col min="1289" max="1289" width="59.7109375" bestFit="1" customWidth="1"/>
    <col min="1290" max="1290" width="57.85546875" bestFit="1" customWidth="1"/>
    <col min="1291" max="1291" width="35.28515625" bestFit="1" customWidth="1"/>
    <col min="1292" max="1292" width="28.140625" bestFit="1" customWidth="1"/>
    <col min="1293" max="1293" width="33.140625" bestFit="1" customWidth="1"/>
    <col min="1294" max="1294" width="26" bestFit="1" customWidth="1"/>
    <col min="1295" max="1295" width="25.7109375" customWidth="1"/>
    <col min="1296" max="1296" width="19.140625" bestFit="1" customWidth="1"/>
    <col min="1297" max="1297" width="16.7109375" bestFit="1" customWidth="1"/>
    <col min="1540" max="1540" width="4.7109375" bestFit="1" customWidth="1"/>
    <col min="1541" max="1541" width="9.7109375" bestFit="1" customWidth="1"/>
    <col min="1542" max="1542" width="10" bestFit="1" customWidth="1"/>
    <col min="1543" max="1543" width="8.85546875" bestFit="1" customWidth="1"/>
    <col min="1544" max="1544" width="22.85546875" bestFit="1" customWidth="1"/>
    <col min="1545" max="1545" width="59.7109375" bestFit="1" customWidth="1"/>
    <col min="1546" max="1546" width="57.85546875" bestFit="1" customWidth="1"/>
    <col min="1547" max="1547" width="35.28515625" bestFit="1" customWidth="1"/>
    <col min="1548" max="1548" width="28.140625" bestFit="1" customWidth="1"/>
    <col min="1549" max="1549" width="33.140625" bestFit="1" customWidth="1"/>
    <col min="1550" max="1550" width="26" bestFit="1" customWidth="1"/>
    <col min="1551" max="1551" width="25.7109375" customWidth="1"/>
    <col min="1552" max="1552" width="19.140625" bestFit="1" customWidth="1"/>
    <col min="1553" max="1553" width="16.7109375" bestFit="1" customWidth="1"/>
    <col min="1796" max="1796" width="4.7109375" bestFit="1" customWidth="1"/>
    <col min="1797" max="1797" width="9.7109375" bestFit="1" customWidth="1"/>
    <col min="1798" max="1798" width="10" bestFit="1" customWidth="1"/>
    <col min="1799" max="1799" width="8.85546875" bestFit="1" customWidth="1"/>
    <col min="1800" max="1800" width="22.85546875" bestFit="1" customWidth="1"/>
    <col min="1801" max="1801" width="59.7109375" bestFit="1" customWidth="1"/>
    <col min="1802" max="1802" width="57.85546875" bestFit="1" customWidth="1"/>
    <col min="1803" max="1803" width="35.28515625" bestFit="1" customWidth="1"/>
    <col min="1804" max="1804" width="28.140625" bestFit="1" customWidth="1"/>
    <col min="1805" max="1805" width="33.140625" bestFit="1" customWidth="1"/>
    <col min="1806" max="1806" width="26" bestFit="1" customWidth="1"/>
    <col min="1807" max="1807" width="25.7109375" customWidth="1"/>
    <col min="1808" max="1808" width="19.140625" bestFit="1" customWidth="1"/>
    <col min="1809" max="1809" width="16.7109375" bestFit="1" customWidth="1"/>
    <col min="2052" max="2052" width="4.7109375" bestFit="1" customWidth="1"/>
    <col min="2053" max="2053" width="9.7109375" bestFit="1" customWidth="1"/>
    <col min="2054" max="2054" width="10" bestFit="1" customWidth="1"/>
    <col min="2055" max="2055" width="8.85546875" bestFit="1" customWidth="1"/>
    <col min="2056" max="2056" width="22.85546875" bestFit="1" customWidth="1"/>
    <col min="2057" max="2057" width="59.7109375" bestFit="1" customWidth="1"/>
    <col min="2058" max="2058" width="57.85546875" bestFit="1" customWidth="1"/>
    <col min="2059" max="2059" width="35.28515625" bestFit="1" customWidth="1"/>
    <col min="2060" max="2060" width="28.140625" bestFit="1" customWidth="1"/>
    <col min="2061" max="2061" width="33.140625" bestFit="1" customWidth="1"/>
    <col min="2062" max="2062" width="26" bestFit="1" customWidth="1"/>
    <col min="2063" max="2063" width="25.7109375" customWidth="1"/>
    <col min="2064" max="2064" width="19.140625" bestFit="1" customWidth="1"/>
    <col min="2065" max="2065" width="16.7109375" bestFit="1" customWidth="1"/>
    <col min="2308" max="2308" width="4.7109375" bestFit="1" customWidth="1"/>
    <col min="2309" max="2309" width="9.7109375" bestFit="1" customWidth="1"/>
    <col min="2310" max="2310" width="10" bestFit="1" customWidth="1"/>
    <col min="2311" max="2311" width="8.85546875" bestFit="1" customWidth="1"/>
    <col min="2312" max="2312" width="22.85546875" bestFit="1" customWidth="1"/>
    <col min="2313" max="2313" width="59.7109375" bestFit="1" customWidth="1"/>
    <col min="2314" max="2314" width="57.85546875" bestFit="1" customWidth="1"/>
    <col min="2315" max="2315" width="35.28515625" bestFit="1" customWidth="1"/>
    <col min="2316" max="2316" width="28.140625" bestFit="1" customWidth="1"/>
    <col min="2317" max="2317" width="33.140625" bestFit="1" customWidth="1"/>
    <col min="2318" max="2318" width="26" bestFit="1" customWidth="1"/>
    <col min="2319" max="2319" width="25.7109375" customWidth="1"/>
    <col min="2320" max="2320" width="19.140625" bestFit="1" customWidth="1"/>
    <col min="2321" max="2321" width="16.7109375" bestFit="1" customWidth="1"/>
    <col min="2564" max="2564" width="4.7109375" bestFit="1" customWidth="1"/>
    <col min="2565" max="2565" width="9.7109375" bestFit="1" customWidth="1"/>
    <col min="2566" max="2566" width="10" bestFit="1" customWidth="1"/>
    <col min="2567" max="2567" width="8.85546875" bestFit="1" customWidth="1"/>
    <col min="2568" max="2568" width="22.85546875" bestFit="1" customWidth="1"/>
    <col min="2569" max="2569" width="59.7109375" bestFit="1" customWidth="1"/>
    <col min="2570" max="2570" width="57.85546875" bestFit="1" customWidth="1"/>
    <col min="2571" max="2571" width="35.28515625" bestFit="1" customWidth="1"/>
    <col min="2572" max="2572" width="28.140625" bestFit="1" customWidth="1"/>
    <col min="2573" max="2573" width="33.140625" bestFit="1" customWidth="1"/>
    <col min="2574" max="2574" width="26" bestFit="1" customWidth="1"/>
    <col min="2575" max="2575" width="25.7109375" customWidth="1"/>
    <col min="2576" max="2576" width="19.140625" bestFit="1" customWidth="1"/>
    <col min="2577" max="2577" width="16.7109375" bestFit="1" customWidth="1"/>
    <col min="2820" max="2820" width="4.7109375" bestFit="1" customWidth="1"/>
    <col min="2821" max="2821" width="9.7109375" bestFit="1" customWidth="1"/>
    <col min="2822" max="2822" width="10" bestFit="1" customWidth="1"/>
    <col min="2823" max="2823" width="8.85546875" bestFit="1" customWidth="1"/>
    <col min="2824" max="2824" width="22.85546875" bestFit="1" customWidth="1"/>
    <col min="2825" max="2825" width="59.7109375" bestFit="1" customWidth="1"/>
    <col min="2826" max="2826" width="57.85546875" bestFit="1" customWidth="1"/>
    <col min="2827" max="2827" width="35.28515625" bestFit="1" customWidth="1"/>
    <col min="2828" max="2828" width="28.140625" bestFit="1" customWidth="1"/>
    <col min="2829" max="2829" width="33.140625" bestFit="1" customWidth="1"/>
    <col min="2830" max="2830" width="26" bestFit="1" customWidth="1"/>
    <col min="2831" max="2831" width="25.7109375" customWidth="1"/>
    <col min="2832" max="2832" width="19.140625" bestFit="1" customWidth="1"/>
    <col min="2833" max="2833" width="16.7109375" bestFit="1" customWidth="1"/>
    <col min="3076" max="3076" width="4.7109375" bestFit="1" customWidth="1"/>
    <col min="3077" max="3077" width="9.7109375" bestFit="1" customWidth="1"/>
    <col min="3078" max="3078" width="10" bestFit="1" customWidth="1"/>
    <col min="3079" max="3079" width="8.85546875" bestFit="1" customWidth="1"/>
    <col min="3080" max="3080" width="22.85546875" bestFit="1" customWidth="1"/>
    <col min="3081" max="3081" width="59.7109375" bestFit="1" customWidth="1"/>
    <col min="3082" max="3082" width="57.85546875" bestFit="1" customWidth="1"/>
    <col min="3083" max="3083" width="35.28515625" bestFit="1" customWidth="1"/>
    <col min="3084" max="3084" width="28.140625" bestFit="1" customWidth="1"/>
    <col min="3085" max="3085" width="33.140625" bestFit="1" customWidth="1"/>
    <col min="3086" max="3086" width="26" bestFit="1" customWidth="1"/>
    <col min="3087" max="3087" width="25.7109375" customWidth="1"/>
    <col min="3088" max="3088" width="19.140625" bestFit="1" customWidth="1"/>
    <col min="3089" max="3089" width="16.7109375" bestFit="1" customWidth="1"/>
    <col min="3332" max="3332" width="4.7109375" bestFit="1" customWidth="1"/>
    <col min="3333" max="3333" width="9.7109375" bestFit="1" customWidth="1"/>
    <col min="3334" max="3334" width="10" bestFit="1" customWidth="1"/>
    <col min="3335" max="3335" width="8.85546875" bestFit="1" customWidth="1"/>
    <col min="3336" max="3336" width="22.85546875" bestFit="1" customWidth="1"/>
    <col min="3337" max="3337" width="59.7109375" bestFit="1" customWidth="1"/>
    <col min="3338" max="3338" width="57.85546875" bestFit="1" customWidth="1"/>
    <col min="3339" max="3339" width="35.28515625" bestFit="1" customWidth="1"/>
    <col min="3340" max="3340" width="28.140625" bestFit="1" customWidth="1"/>
    <col min="3341" max="3341" width="33.140625" bestFit="1" customWidth="1"/>
    <col min="3342" max="3342" width="26" bestFit="1" customWidth="1"/>
    <col min="3343" max="3343" width="25.7109375" customWidth="1"/>
    <col min="3344" max="3344" width="19.140625" bestFit="1" customWidth="1"/>
    <col min="3345" max="3345" width="16.7109375" bestFit="1" customWidth="1"/>
    <col min="3588" max="3588" width="4.7109375" bestFit="1" customWidth="1"/>
    <col min="3589" max="3589" width="9.7109375" bestFit="1" customWidth="1"/>
    <col min="3590" max="3590" width="10" bestFit="1" customWidth="1"/>
    <col min="3591" max="3591" width="8.85546875" bestFit="1" customWidth="1"/>
    <col min="3592" max="3592" width="22.85546875" bestFit="1" customWidth="1"/>
    <col min="3593" max="3593" width="59.7109375" bestFit="1" customWidth="1"/>
    <col min="3594" max="3594" width="57.85546875" bestFit="1" customWidth="1"/>
    <col min="3595" max="3595" width="35.28515625" bestFit="1" customWidth="1"/>
    <col min="3596" max="3596" width="28.140625" bestFit="1" customWidth="1"/>
    <col min="3597" max="3597" width="33.140625" bestFit="1" customWidth="1"/>
    <col min="3598" max="3598" width="26" bestFit="1" customWidth="1"/>
    <col min="3599" max="3599" width="25.7109375" customWidth="1"/>
    <col min="3600" max="3600" width="19.140625" bestFit="1" customWidth="1"/>
    <col min="3601" max="3601" width="16.7109375" bestFit="1" customWidth="1"/>
    <col min="3844" max="3844" width="4.7109375" bestFit="1" customWidth="1"/>
    <col min="3845" max="3845" width="9.7109375" bestFit="1" customWidth="1"/>
    <col min="3846" max="3846" width="10" bestFit="1" customWidth="1"/>
    <col min="3847" max="3847" width="8.85546875" bestFit="1" customWidth="1"/>
    <col min="3848" max="3848" width="22.85546875" bestFit="1" customWidth="1"/>
    <col min="3849" max="3849" width="59.7109375" bestFit="1" customWidth="1"/>
    <col min="3850" max="3850" width="57.85546875" bestFit="1" customWidth="1"/>
    <col min="3851" max="3851" width="35.28515625" bestFit="1" customWidth="1"/>
    <col min="3852" max="3852" width="28.140625" bestFit="1" customWidth="1"/>
    <col min="3853" max="3853" width="33.140625" bestFit="1" customWidth="1"/>
    <col min="3854" max="3854" width="26" bestFit="1" customWidth="1"/>
    <col min="3855" max="3855" width="25.7109375" customWidth="1"/>
    <col min="3856" max="3856" width="19.140625" bestFit="1" customWidth="1"/>
    <col min="3857" max="3857" width="16.7109375" bestFit="1" customWidth="1"/>
    <col min="4100" max="4100" width="4.7109375" bestFit="1" customWidth="1"/>
    <col min="4101" max="4101" width="9.7109375" bestFit="1" customWidth="1"/>
    <col min="4102" max="4102" width="10" bestFit="1" customWidth="1"/>
    <col min="4103" max="4103" width="8.85546875" bestFit="1" customWidth="1"/>
    <col min="4104" max="4104" width="22.85546875" bestFit="1" customWidth="1"/>
    <col min="4105" max="4105" width="59.7109375" bestFit="1" customWidth="1"/>
    <col min="4106" max="4106" width="57.85546875" bestFit="1" customWidth="1"/>
    <col min="4107" max="4107" width="35.28515625" bestFit="1" customWidth="1"/>
    <col min="4108" max="4108" width="28.140625" bestFit="1" customWidth="1"/>
    <col min="4109" max="4109" width="33.140625" bestFit="1" customWidth="1"/>
    <col min="4110" max="4110" width="26" bestFit="1" customWidth="1"/>
    <col min="4111" max="4111" width="25.7109375" customWidth="1"/>
    <col min="4112" max="4112" width="19.140625" bestFit="1" customWidth="1"/>
    <col min="4113" max="4113" width="16.7109375" bestFit="1" customWidth="1"/>
    <col min="4356" max="4356" width="4.7109375" bestFit="1" customWidth="1"/>
    <col min="4357" max="4357" width="9.7109375" bestFit="1" customWidth="1"/>
    <col min="4358" max="4358" width="10" bestFit="1" customWidth="1"/>
    <col min="4359" max="4359" width="8.85546875" bestFit="1" customWidth="1"/>
    <col min="4360" max="4360" width="22.85546875" bestFit="1" customWidth="1"/>
    <col min="4361" max="4361" width="59.7109375" bestFit="1" customWidth="1"/>
    <col min="4362" max="4362" width="57.85546875" bestFit="1" customWidth="1"/>
    <col min="4363" max="4363" width="35.28515625" bestFit="1" customWidth="1"/>
    <col min="4364" max="4364" width="28.140625" bestFit="1" customWidth="1"/>
    <col min="4365" max="4365" width="33.140625" bestFit="1" customWidth="1"/>
    <col min="4366" max="4366" width="26" bestFit="1" customWidth="1"/>
    <col min="4367" max="4367" width="25.7109375" customWidth="1"/>
    <col min="4368" max="4368" width="19.140625" bestFit="1" customWidth="1"/>
    <col min="4369" max="4369" width="16.7109375" bestFit="1" customWidth="1"/>
    <col min="4612" max="4612" width="4.7109375" bestFit="1" customWidth="1"/>
    <col min="4613" max="4613" width="9.7109375" bestFit="1" customWidth="1"/>
    <col min="4614" max="4614" width="10" bestFit="1" customWidth="1"/>
    <col min="4615" max="4615" width="8.85546875" bestFit="1" customWidth="1"/>
    <col min="4616" max="4616" width="22.85546875" bestFit="1" customWidth="1"/>
    <col min="4617" max="4617" width="59.7109375" bestFit="1" customWidth="1"/>
    <col min="4618" max="4618" width="57.85546875" bestFit="1" customWidth="1"/>
    <col min="4619" max="4619" width="35.28515625" bestFit="1" customWidth="1"/>
    <col min="4620" max="4620" width="28.140625" bestFit="1" customWidth="1"/>
    <col min="4621" max="4621" width="33.140625" bestFit="1" customWidth="1"/>
    <col min="4622" max="4622" width="26" bestFit="1" customWidth="1"/>
    <col min="4623" max="4623" width="25.7109375" customWidth="1"/>
    <col min="4624" max="4624" width="19.140625" bestFit="1" customWidth="1"/>
    <col min="4625" max="4625" width="16.7109375" bestFit="1" customWidth="1"/>
    <col min="4868" max="4868" width="4.7109375" bestFit="1" customWidth="1"/>
    <col min="4869" max="4869" width="9.7109375" bestFit="1" customWidth="1"/>
    <col min="4870" max="4870" width="10" bestFit="1" customWidth="1"/>
    <col min="4871" max="4871" width="8.85546875" bestFit="1" customWidth="1"/>
    <col min="4872" max="4872" width="22.85546875" bestFit="1" customWidth="1"/>
    <col min="4873" max="4873" width="59.7109375" bestFit="1" customWidth="1"/>
    <col min="4874" max="4874" width="57.85546875" bestFit="1" customWidth="1"/>
    <col min="4875" max="4875" width="35.28515625" bestFit="1" customWidth="1"/>
    <col min="4876" max="4876" width="28.140625" bestFit="1" customWidth="1"/>
    <col min="4877" max="4877" width="33.140625" bestFit="1" customWidth="1"/>
    <col min="4878" max="4878" width="26" bestFit="1" customWidth="1"/>
    <col min="4879" max="4879" width="25.7109375" customWidth="1"/>
    <col min="4880" max="4880" width="19.140625" bestFit="1" customWidth="1"/>
    <col min="4881" max="4881" width="16.7109375" bestFit="1" customWidth="1"/>
    <col min="5124" max="5124" width="4.7109375" bestFit="1" customWidth="1"/>
    <col min="5125" max="5125" width="9.7109375" bestFit="1" customWidth="1"/>
    <col min="5126" max="5126" width="10" bestFit="1" customWidth="1"/>
    <col min="5127" max="5127" width="8.85546875" bestFit="1" customWidth="1"/>
    <col min="5128" max="5128" width="22.85546875" bestFit="1" customWidth="1"/>
    <col min="5129" max="5129" width="59.7109375" bestFit="1" customWidth="1"/>
    <col min="5130" max="5130" width="57.85546875" bestFit="1" customWidth="1"/>
    <col min="5131" max="5131" width="35.28515625" bestFit="1" customWidth="1"/>
    <col min="5132" max="5132" width="28.140625" bestFit="1" customWidth="1"/>
    <col min="5133" max="5133" width="33.140625" bestFit="1" customWidth="1"/>
    <col min="5134" max="5134" width="26" bestFit="1" customWidth="1"/>
    <col min="5135" max="5135" width="25.7109375" customWidth="1"/>
    <col min="5136" max="5136" width="19.140625" bestFit="1" customWidth="1"/>
    <col min="5137" max="5137" width="16.7109375" bestFit="1" customWidth="1"/>
    <col min="5380" max="5380" width="4.7109375" bestFit="1" customWidth="1"/>
    <col min="5381" max="5381" width="9.7109375" bestFit="1" customWidth="1"/>
    <col min="5382" max="5382" width="10" bestFit="1" customWidth="1"/>
    <col min="5383" max="5383" width="8.85546875" bestFit="1" customWidth="1"/>
    <col min="5384" max="5384" width="22.85546875" bestFit="1" customWidth="1"/>
    <col min="5385" max="5385" width="59.7109375" bestFit="1" customWidth="1"/>
    <col min="5386" max="5386" width="57.85546875" bestFit="1" customWidth="1"/>
    <col min="5387" max="5387" width="35.28515625" bestFit="1" customWidth="1"/>
    <col min="5388" max="5388" width="28.140625" bestFit="1" customWidth="1"/>
    <col min="5389" max="5389" width="33.140625" bestFit="1" customWidth="1"/>
    <col min="5390" max="5390" width="26" bestFit="1" customWidth="1"/>
    <col min="5391" max="5391" width="25.7109375" customWidth="1"/>
    <col min="5392" max="5392" width="19.140625" bestFit="1" customWidth="1"/>
    <col min="5393" max="5393" width="16.7109375" bestFit="1" customWidth="1"/>
    <col min="5636" max="5636" width="4.7109375" bestFit="1" customWidth="1"/>
    <col min="5637" max="5637" width="9.7109375" bestFit="1" customWidth="1"/>
    <col min="5638" max="5638" width="10" bestFit="1" customWidth="1"/>
    <col min="5639" max="5639" width="8.85546875" bestFit="1" customWidth="1"/>
    <col min="5640" max="5640" width="22.85546875" bestFit="1" customWidth="1"/>
    <col min="5641" max="5641" width="59.7109375" bestFit="1" customWidth="1"/>
    <col min="5642" max="5642" width="57.85546875" bestFit="1" customWidth="1"/>
    <col min="5643" max="5643" width="35.28515625" bestFit="1" customWidth="1"/>
    <col min="5644" max="5644" width="28.140625" bestFit="1" customWidth="1"/>
    <col min="5645" max="5645" width="33.140625" bestFit="1" customWidth="1"/>
    <col min="5646" max="5646" width="26" bestFit="1" customWidth="1"/>
    <col min="5647" max="5647" width="25.7109375" customWidth="1"/>
    <col min="5648" max="5648" width="19.140625" bestFit="1" customWidth="1"/>
    <col min="5649" max="5649" width="16.7109375" bestFit="1" customWidth="1"/>
    <col min="5892" max="5892" width="4.7109375" bestFit="1" customWidth="1"/>
    <col min="5893" max="5893" width="9.7109375" bestFit="1" customWidth="1"/>
    <col min="5894" max="5894" width="10" bestFit="1" customWidth="1"/>
    <col min="5895" max="5895" width="8.85546875" bestFit="1" customWidth="1"/>
    <col min="5896" max="5896" width="22.85546875" bestFit="1" customWidth="1"/>
    <col min="5897" max="5897" width="59.7109375" bestFit="1" customWidth="1"/>
    <col min="5898" max="5898" width="57.85546875" bestFit="1" customWidth="1"/>
    <col min="5899" max="5899" width="35.28515625" bestFit="1" customWidth="1"/>
    <col min="5900" max="5900" width="28.140625" bestFit="1" customWidth="1"/>
    <col min="5901" max="5901" width="33.140625" bestFit="1" customWidth="1"/>
    <col min="5902" max="5902" width="26" bestFit="1" customWidth="1"/>
    <col min="5903" max="5903" width="25.7109375" customWidth="1"/>
    <col min="5904" max="5904" width="19.140625" bestFit="1" customWidth="1"/>
    <col min="5905" max="5905" width="16.7109375" bestFit="1" customWidth="1"/>
    <col min="6148" max="6148" width="4.7109375" bestFit="1" customWidth="1"/>
    <col min="6149" max="6149" width="9.7109375" bestFit="1" customWidth="1"/>
    <col min="6150" max="6150" width="10" bestFit="1" customWidth="1"/>
    <col min="6151" max="6151" width="8.85546875" bestFit="1" customWidth="1"/>
    <col min="6152" max="6152" width="22.85546875" bestFit="1" customWidth="1"/>
    <col min="6153" max="6153" width="59.7109375" bestFit="1" customWidth="1"/>
    <col min="6154" max="6154" width="57.85546875" bestFit="1" customWidth="1"/>
    <col min="6155" max="6155" width="35.28515625" bestFit="1" customWidth="1"/>
    <col min="6156" max="6156" width="28.140625" bestFit="1" customWidth="1"/>
    <col min="6157" max="6157" width="33.140625" bestFit="1" customWidth="1"/>
    <col min="6158" max="6158" width="26" bestFit="1" customWidth="1"/>
    <col min="6159" max="6159" width="25.7109375" customWidth="1"/>
    <col min="6160" max="6160" width="19.140625" bestFit="1" customWidth="1"/>
    <col min="6161" max="6161" width="16.7109375" bestFit="1" customWidth="1"/>
    <col min="6404" max="6404" width="4.7109375" bestFit="1" customWidth="1"/>
    <col min="6405" max="6405" width="9.7109375" bestFit="1" customWidth="1"/>
    <col min="6406" max="6406" width="10" bestFit="1" customWidth="1"/>
    <col min="6407" max="6407" width="8.85546875" bestFit="1" customWidth="1"/>
    <col min="6408" max="6408" width="22.85546875" bestFit="1" customWidth="1"/>
    <col min="6409" max="6409" width="59.7109375" bestFit="1" customWidth="1"/>
    <col min="6410" max="6410" width="57.85546875" bestFit="1" customWidth="1"/>
    <col min="6411" max="6411" width="35.28515625" bestFit="1" customWidth="1"/>
    <col min="6412" max="6412" width="28.140625" bestFit="1" customWidth="1"/>
    <col min="6413" max="6413" width="33.140625" bestFit="1" customWidth="1"/>
    <col min="6414" max="6414" width="26" bestFit="1" customWidth="1"/>
    <col min="6415" max="6415" width="25.7109375" customWidth="1"/>
    <col min="6416" max="6416" width="19.140625" bestFit="1" customWidth="1"/>
    <col min="6417" max="6417" width="16.7109375" bestFit="1" customWidth="1"/>
    <col min="6660" max="6660" width="4.7109375" bestFit="1" customWidth="1"/>
    <col min="6661" max="6661" width="9.7109375" bestFit="1" customWidth="1"/>
    <col min="6662" max="6662" width="10" bestFit="1" customWidth="1"/>
    <col min="6663" max="6663" width="8.85546875" bestFit="1" customWidth="1"/>
    <col min="6664" max="6664" width="22.85546875" bestFit="1" customWidth="1"/>
    <col min="6665" max="6665" width="59.7109375" bestFit="1" customWidth="1"/>
    <col min="6666" max="6666" width="57.85546875" bestFit="1" customWidth="1"/>
    <col min="6667" max="6667" width="35.28515625" bestFit="1" customWidth="1"/>
    <col min="6668" max="6668" width="28.140625" bestFit="1" customWidth="1"/>
    <col min="6669" max="6669" width="33.140625" bestFit="1" customWidth="1"/>
    <col min="6670" max="6670" width="26" bestFit="1" customWidth="1"/>
    <col min="6671" max="6671" width="25.7109375" customWidth="1"/>
    <col min="6672" max="6672" width="19.140625" bestFit="1" customWidth="1"/>
    <col min="6673" max="6673" width="16.7109375" bestFit="1" customWidth="1"/>
    <col min="6916" max="6916" width="4.7109375" bestFit="1" customWidth="1"/>
    <col min="6917" max="6917" width="9.7109375" bestFit="1" customWidth="1"/>
    <col min="6918" max="6918" width="10" bestFit="1" customWidth="1"/>
    <col min="6919" max="6919" width="8.85546875" bestFit="1" customWidth="1"/>
    <col min="6920" max="6920" width="22.85546875" bestFit="1" customWidth="1"/>
    <col min="6921" max="6921" width="59.7109375" bestFit="1" customWidth="1"/>
    <col min="6922" max="6922" width="57.85546875" bestFit="1" customWidth="1"/>
    <col min="6923" max="6923" width="35.28515625" bestFit="1" customWidth="1"/>
    <col min="6924" max="6924" width="28.140625" bestFit="1" customWidth="1"/>
    <col min="6925" max="6925" width="33.140625" bestFit="1" customWidth="1"/>
    <col min="6926" max="6926" width="26" bestFit="1" customWidth="1"/>
    <col min="6927" max="6927" width="25.7109375" customWidth="1"/>
    <col min="6928" max="6928" width="19.140625" bestFit="1" customWidth="1"/>
    <col min="6929" max="6929" width="16.7109375" bestFit="1" customWidth="1"/>
    <col min="7172" max="7172" width="4.7109375" bestFit="1" customWidth="1"/>
    <col min="7173" max="7173" width="9.7109375" bestFit="1" customWidth="1"/>
    <col min="7174" max="7174" width="10" bestFit="1" customWidth="1"/>
    <col min="7175" max="7175" width="8.85546875" bestFit="1" customWidth="1"/>
    <col min="7176" max="7176" width="22.85546875" bestFit="1" customWidth="1"/>
    <col min="7177" max="7177" width="59.7109375" bestFit="1" customWidth="1"/>
    <col min="7178" max="7178" width="57.85546875" bestFit="1" customWidth="1"/>
    <col min="7179" max="7179" width="35.28515625" bestFit="1" customWidth="1"/>
    <col min="7180" max="7180" width="28.140625" bestFit="1" customWidth="1"/>
    <col min="7181" max="7181" width="33.140625" bestFit="1" customWidth="1"/>
    <col min="7182" max="7182" width="26" bestFit="1" customWidth="1"/>
    <col min="7183" max="7183" width="25.7109375" customWidth="1"/>
    <col min="7184" max="7184" width="19.140625" bestFit="1" customWidth="1"/>
    <col min="7185" max="7185" width="16.7109375" bestFit="1" customWidth="1"/>
    <col min="7428" max="7428" width="4.7109375" bestFit="1" customWidth="1"/>
    <col min="7429" max="7429" width="9.7109375" bestFit="1" customWidth="1"/>
    <col min="7430" max="7430" width="10" bestFit="1" customWidth="1"/>
    <col min="7431" max="7431" width="8.85546875" bestFit="1" customWidth="1"/>
    <col min="7432" max="7432" width="22.85546875" bestFit="1" customWidth="1"/>
    <col min="7433" max="7433" width="59.7109375" bestFit="1" customWidth="1"/>
    <col min="7434" max="7434" width="57.85546875" bestFit="1" customWidth="1"/>
    <col min="7435" max="7435" width="35.28515625" bestFit="1" customWidth="1"/>
    <col min="7436" max="7436" width="28.140625" bestFit="1" customWidth="1"/>
    <col min="7437" max="7437" width="33.140625" bestFit="1" customWidth="1"/>
    <col min="7438" max="7438" width="26" bestFit="1" customWidth="1"/>
    <col min="7439" max="7439" width="25.7109375" customWidth="1"/>
    <col min="7440" max="7440" width="19.140625" bestFit="1" customWidth="1"/>
    <col min="7441" max="7441" width="16.7109375" bestFit="1" customWidth="1"/>
    <col min="7684" max="7684" width="4.7109375" bestFit="1" customWidth="1"/>
    <col min="7685" max="7685" width="9.7109375" bestFit="1" customWidth="1"/>
    <col min="7686" max="7686" width="10" bestFit="1" customWidth="1"/>
    <col min="7687" max="7687" width="8.85546875" bestFit="1" customWidth="1"/>
    <col min="7688" max="7688" width="22.85546875" bestFit="1" customWidth="1"/>
    <col min="7689" max="7689" width="59.7109375" bestFit="1" customWidth="1"/>
    <col min="7690" max="7690" width="57.85546875" bestFit="1" customWidth="1"/>
    <col min="7691" max="7691" width="35.28515625" bestFit="1" customWidth="1"/>
    <col min="7692" max="7692" width="28.140625" bestFit="1" customWidth="1"/>
    <col min="7693" max="7693" width="33.140625" bestFit="1" customWidth="1"/>
    <col min="7694" max="7694" width="26" bestFit="1" customWidth="1"/>
    <col min="7695" max="7695" width="25.7109375" customWidth="1"/>
    <col min="7696" max="7696" width="19.140625" bestFit="1" customWidth="1"/>
    <col min="7697" max="7697" width="16.7109375" bestFit="1" customWidth="1"/>
    <col min="7940" max="7940" width="4.7109375" bestFit="1" customWidth="1"/>
    <col min="7941" max="7941" width="9.7109375" bestFit="1" customWidth="1"/>
    <col min="7942" max="7942" width="10" bestFit="1" customWidth="1"/>
    <col min="7943" max="7943" width="8.85546875" bestFit="1" customWidth="1"/>
    <col min="7944" max="7944" width="22.85546875" bestFit="1" customWidth="1"/>
    <col min="7945" max="7945" width="59.7109375" bestFit="1" customWidth="1"/>
    <col min="7946" max="7946" width="57.85546875" bestFit="1" customWidth="1"/>
    <col min="7947" max="7947" width="35.28515625" bestFit="1" customWidth="1"/>
    <col min="7948" max="7948" width="28.140625" bestFit="1" customWidth="1"/>
    <col min="7949" max="7949" width="33.140625" bestFit="1" customWidth="1"/>
    <col min="7950" max="7950" width="26" bestFit="1" customWidth="1"/>
    <col min="7951" max="7951" width="25.7109375" customWidth="1"/>
    <col min="7952" max="7952" width="19.140625" bestFit="1" customWidth="1"/>
    <col min="7953" max="7953" width="16.7109375" bestFit="1" customWidth="1"/>
    <col min="8196" max="8196" width="4.7109375" bestFit="1" customWidth="1"/>
    <col min="8197" max="8197" width="9.7109375" bestFit="1" customWidth="1"/>
    <col min="8198" max="8198" width="10" bestFit="1" customWidth="1"/>
    <col min="8199" max="8199" width="8.85546875" bestFit="1" customWidth="1"/>
    <col min="8200" max="8200" width="22.85546875" bestFit="1" customWidth="1"/>
    <col min="8201" max="8201" width="59.7109375" bestFit="1" customWidth="1"/>
    <col min="8202" max="8202" width="57.85546875" bestFit="1" customWidth="1"/>
    <col min="8203" max="8203" width="35.28515625" bestFit="1" customWidth="1"/>
    <col min="8204" max="8204" width="28.140625" bestFit="1" customWidth="1"/>
    <col min="8205" max="8205" width="33.140625" bestFit="1" customWidth="1"/>
    <col min="8206" max="8206" width="26" bestFit="1" customWidth="1"/>
    <col min="8207" max="8207" width="25.7109375" customWidth="1"/>
    <col min="8208" max="8208" width="19.140625" bestFit="1" customWidth="1"/>
    <col min="8209" max="8209" width="16.7109375" bestFit="1" customWidth="1"/>
    <col min="8452" max="8452" width="4.7109375" bestFit="1" customWidth="1"/>
    <col min="8453" max="8453" width="9.7109375" bestFit="1" customWidth="1"/>
    <col min="8454" max="8454" width="10" bestFit="1" customWidth="1"/>
    <col min="8455" max="8455" width="8.85546875" bestFit="1" customWidth="1"/>
    <col min="8456" max="8456" width="22.85546875" bestFit="1" customWidth="1"/>
    <col min="8457" max="8457" width="59.7109375" bestFit="1" customWidth="1"/>
    <col min="8458" max="8458" width="57.85546875" bestFit="1" customWidth="1"/>
    <col min="8459" max="8459" width="35.28515625" bestFit="1" customWidth="1"/>
    <col min="8460" max="8460" width="28.140625" bestFit="1" customWidth="1"/>
    <col min="8461" max="8461" width="33.140625" bestFit="1" customWidth="1"/>
    <col min="8462" max="8462" width="26" bestFit="1" customWidth="1"/>
    <col min="8463" max="8463" width="25.7109375" customWidth="1"/>
    <col min="8464" max="8464" width="19.140625" bestFit="1" customWidth="1"/>
    <col min="8465" max="8465" width="16.7109375" bestFit="1" customWidth="1"/>
    <col min="8708" max="8708" width="4.7109375" bestFit="1" customWidth="1"/>
    <col min="8709" max="8709" width="9.7109375" bestFit="1" customWidth="1"/>
    <col min="8710" max="8710" width="10" bestFit="1" customWidth="1"/>
    <col min="8711" max="8711" width="8.85546875" bestFit="1" customWidth="1"/>
    <col min="8712" max="8712" width="22.85546875" bestFit="1" customWidth="1"/>
    <col min="8713" max="8713" width="59.7109375" bestFit="1" customWidth="1"/>
    <col min="8714" max="8714" width="57.85546875" bestFit="1" customWidth="1"/>
    <col min="8715" max="8715" width="35.28515625" bestFit="1" customWidth="1"/>
    <col min="8716" max="8716" width="28.140625" bestFit="1" customWidth="1"/>
    <col min="8717" max="8717" width="33.140625" bestFit="1" customWidth="1"/>
    <col min="8718" max="8718" width="26" bestFit="1" customWidth="1"/>
    <col min="8719" max="8719" width="25.7109375" customWidth="1"/>
    <col min="8720" max="8720" width="19.140625" bestFit="1" customWidth="1"/>
    <col min="8721" max="8721" width="16.7109375" bestFit="1" customWidth="1"/>
    <col min="8964" max="8964" width="4.7109375" bestFit="1" customWidth="1"/>
    <col min="8965" max="8965" width="9.7109375" bestFit="1" customWidth="1"/>
    <col min="8966" max="8966" width="10" bestFit="1" customWidth="1"/>
    <col min="8967" max="8967" width="8.85546875" bestFit="1" customWidth="1"/>
    <col min="8968" max="8968" width="22.85546875" bestFit="1" customWidth="1"/>
    <col min="8969" max="8969" width="59.7109375" bestFit="1" customWidth="1"/>
    <col min="8970" max="8970" width="57.85546875" bestFit="1" customWidth="1"/>
    <col min="8971" max="8971" width="35.28515625" bestFit="1" customWidth="1"/>
    <col min="8972" max="8972" width="28.140625" bestFit="1" customWidth="1"/>
    <col min="8973" max="8973" width="33.140625" bestFit="1" customWidth="1"/>
    <col min="8974" max="8974" width="26" bestFit="1" customWidth="1"/>
    <col min="8975" max="8975" width="25.7109375" customWidth="1"/>
    <col min="8976" max="8976" width="19.140625" bestFit="1" customWidth="1"/>
    <col min="8977" max="8977" width="16.7109375" bestFit="1" customWidth="1"/>
    <col min="9220" max="9220" width="4.7109375" bestFit="1" customWidth="1"/>
    <col min="9221" max="9221" width="9.7109375" bestFit="1" customWidth="1"/>
    <col min="9222" max="9222" width="10" bestFit="1" customWidth="1"/>
    <col min="9223" max="9223" width="8.85546875" bestFit="1" customWidth="1"/>
    <col min="9224" max="9224" width="22.85546875" bestFit="1" customWidth="1"/>
    <col min="9225" max="9225" width="59.7109375" bestFit="1" customWidth="1"/>
    <col min="9226" max="9226" width="57.85546875" bestFit="1" customWidth="1"/>
    <col min="9227" max="9227" width="35.28515625" bestFit="1" customWidth="1"/>
    <col min="9228" max="9228" width="28.140625" bestFit="1" customWidth="1"/>
    <col min="9229" max="9229" width="33.140625" bestFit="1" customWidth="1"/>
    <col min="9230" max="9230" width="26" bestFit="1" customWidth="1"/>
    <col min="9231" max="9231" width="25.7109375" customWidth="1"/>
    <col min="9232" max="9232" width="19.140625" bestFit="1" customWidth="1"/>
    <col min="9233" max="9233" width="16.7109375" bestFit="1" customWidth="1"/>
    <col min="9476" max="9476" width="4.7109375" bestFit="1" customWidth="1"/>
    <col min="9477" max="9477" width="9.7109375" bestFit="1" customWidth="1"/>
    <col min="9478" max="9478" width="10" bestFit="1" customWidth="1"/>
    <col min="9479" max="9479" width="8.85546875" bestFit="1" customWidth="1"/>
    <col min="9480" max="9480" width="22.85546875" bestFit="1" customWidth="1"/>
    <col min="9481" max="9481" width="59.7109375" bestFit="1" customWidth="1"/>
    <col min="9482" max="9482" width="57.85546875" bestFit="1" customWidth="1"/>
    <col min="9483" max="9483" width="35.28515625" bestFit="1" customWidth="1"/>
    <col min="9484" max="9484" width="28.140625" bestFit="1" customWidth="1"/>
    <col min="9485" max="9485" width="33.140625" bestFit="1" customWidth="1"/>
    <col min="9486" max="9486" width="26" bestFit="1" customWidth="1"/>
    <col min="9487" max="9487" width="25.7109375" customWidth="1"/>
    <col min="9488" max="9488" width="19.140625" bestFit="1" customWidth="1"/>
    <col min="9489" max="9489" width="16.7109375" bestFit="1" customWidth="1"/>
    <col min="9732" max="9732" width="4.7109375" bestFit="1" customWidth="1"/>
    <col min="9733" max="9733" width="9.7109375" bestFit="1" customWidth="1"/>
    <col min="9734" max="9734" width="10" bestFit="1" customWidth="1"/>
    <col min="9735" max="9735" width="8.85546875" bestFit="1" customWidth="1"/>
    <col min="9736" max="9736" width="22.85546875" bestFit="1" customWidth="1"/>
    <col min="9737" max="9737" width="59.7109375" bestFit="1" customWidth="1"/>
    <col min="9738" max="9738" width="57.85546875" bestFit="1" customWidth="1"/>
    <col min="9739" max="9739" width="35.28515625" bestFit="1" customWidth="1"/>
    <col min="9740" max="9740" width="28.140625" bestFit="1" customWidth="1"/>
    <col min="9741" max="9741" width="33.140625" bestFit="1" customWidth="1"/>
    <col min="9742" max="9742" width="26" bestFit="1" customWidth="1"/>
    <col min="9743" max="9743" width="25.7109375" customWidth="1"/>
    <col min="9744" max="9744" width="19.140625" bestFit="1" customWidth="1"/>
    <col min="9745" max="9745" width="16.7109375" bestFit="1" customWidth="1"/>
    <col min="9988" max="9988" width="4.7109375" bestFit="1" customWidth="1"/>
    <col min="9989" max="9989" width="9.7109375" bestFit="1" customWidth="1"/>
    <col min="9990" max="9990" width="10" bestFit="1" customWidth="1"/>
    <col min="9991" max="9991" width="8.85546875" bestFit="1" customWidth="1"/>
    <col min="9992" max="9992" width="22.85546875" bestFit="1" customWidth="1"/>
    <col min="9993" max="9993" width="59.7109375" bestFit="1" customWidth="1"/>
    <col min="9994" max="9994" width="57.85546875" bestFit="1" customWidth="1"/>
    <col min="9995" max="9995" width="35.28515625" bestFit="1" customWidth="1"/>
    <col min="9996" max="9996" width="28.140625" bestFit="1" customWidth="1"/>
    <col min="9997" max="9997" width="33.140625" bestFit="1" customWidth="1"/>
    <col min="9998" max="9998" width="26" bestFit="1" customWidth="1"/>
    <col min="9999" max="9999" width="25.7109375" customWidth="1"/>
    <col min="10000" max="10000" width="19.140625" bestFit="1" customWidth="1"/>
    <col min="10001" max="10001" width="16.7109375" bestFit="1" customWidth="1"/>
    <col min="10244" max="10244" width="4.7109375" bestFit="1" customWidth="1"/>
    <col min="10245" max="10245" width="9.7109375" bestFit="1" customWidth="1"/>
    <col min="10246" max="10246" width="10" bestFit="1" customWidth="1"/>
    <col min="10247" max="10247" width="8.85546875" bestFit="1" customWidth="1"/>
    <col min="10248" max="10248" width="22.85546875" bestFit="1" customWidth="1"/>
    <col min="10249" max="10249" width="59.7109375" bestFit="1" customWidth="1"/>
    <col min="10250" max="10250" width="57.85546875" bestFit="1" customWidth="1"/>
    <col min="10251" max="10251" width="35.28515625" bestFit="1" customWidth="1"/>
    <col min="10252" max="10252" width="28.140625" bestFit="1" customWidth="1"/>
    <col min="10253" max="10253" width="33.140625" bestFit="1" customWidth="1"/>
    <col min="10254" max="10254" width="26" bestFit="1" customWidth="1"/>
    <col min="10255" max="10255" width="25.7109375" customWidth="1"/>
    <col min="10256" max="10256" width="19.140625" bestFit="1" customWidth="1"/>
    <col min="10257" max="10257" width="16.7109375" bestFit="1" customWidth="1"/>
    <col min="10500" max="10500" width="4.7109375" bestFit="1" customWidth="1"/>
    <col min="10501" max="10501" width="9.7109375" bestFit="1" customWidth="1"/>
    <col min="10502" max="10502" width="10" bestFit="1" customWidth="1"/>
    <col min="10503" max="10503" width="8.85546875" bestFit="1" customWidth="1"/>
    <col min="10504" max="10504" width="22.85546875" bestFit="1" customWidth="1"/>
    <col min="10505" max="10505" width="59.7109375" bestFit="1" customWidth="1"/>
    <col min="10506" max="10506" width="57.85546875" bestFit="1" customWidth="1"/>
    <col min="10507" max="10507" width="35.28515625" bestFit="1" customWidth="1"/>
    <col min="10508" max="10508" width="28.140625" bestFit="1" customWidth="1"/>
    <col min="10509" max="10509" width="33.140625" bestFit="1" customWidth="1"/>
    <col min="10510" max="10510" width="26" bestFit="1" customWidth="1"/>
    <col min="10511" max="10511" width="25.7109375" customWidth="1"/>
    <col min="10512" max="10512" width="19.140625" bestFit="1" customWidth="1"/>
    <col min="10513" max="10513" width="16.7109375" bestFit="1" customWidth="1"/>
    <col min="10756" max="10756" width="4.7109375" bestFit="1" customWidth="1"/>
    <col min="10757" max="10757" width="9.7109375" bestFit="1" customWidth="1"/>
    <col min="10758" max="10758" width="10" bestFit="1" customWidth="1"/>
    <col min="10759" max="10759" width="8.85546875" bestFit="1" customWidth="1"/>
    <col min="10760" max="10760" width="22.85546875" bestFit="1" customWidth="1"/>
    <col min="10761" max="10761" width="59.7109375" bestFit="1" customWidth="1"/>
    <col min="10762" max="10762" width="57.85546875" bestFit="1" customWidth="1"/>
    <col min="10763" max="10763" width="35.28515625" bestFit="1" customWidth="1"/>
    <col min="10764" max="10764" width="28.140625" bestFit="1" customWidth="1"/>
    <col min="10765" max="10765" width="33.140625" bestFit="1" customWidth="1"/>
    <col min="10766" max="10766" width="26" bestFit="1" customWidth="1"/>
    <col min="10767" max="10767" width="25.7109375" customWidth="1"/>
    <col min="10768" max="10768" width="19.140625" bestFit="1" customWidth="1"/>
    <col min="10769" max="10769" width="16.7109375" bestFit="1" customWidth="1"/>
    <col min="11012" max="11012" width="4.7109375" bestFit="1" customWidth="1"/>
    <col min="11013" max="11013" width="9.7109375" bestFit="1" customWidth="1"/>
    <col min="11014" max="11014" width="10" bestFit="1" customWidth="1"/>
    <col min="11015" max="11015" width="8.85546875" bestFit="1" customWidth="1"/>
    <col min="11016" max="11016" width="22.85546875" bestFit="1" customWidth="1"/>
    <col min="11017" max="11017" width="59.7109375" bestFit="1" customWidth="1"/>
    <col min="11018" max="11018" width="57.85546875" bestFit="1" customWidth="1"/>
    <col min="11019" max="11019" width="35.28515625" bestFit="1" customWidth="1"/>
    <col min="11020" max="11020" width="28.140625" bestFit="1" customWidth="1"/>
    <col min="11021" max="11021" width="33.140625" bestFit="1" customWidth="1"/>
    <col min="11022" max="11022" width="26" bestFit="1" customWidth="1"/>
    <col min="11023" max="11023" width="25.7109375" customWidth="1"/>
    <col min="11024" max="11024" width="19.140625" bestFit="1" customWidth="1"/>
    <col min="11025" max="11025" width="16.7109375" bestFit="1" customWidth="1"/>
    <col min="11268" max="11268" width="4.7109375" bestFit="1" customWidth="1"/>
    <col min="11269" max="11269" width="9.7109375" bestFit="1" customWidth="1"/>
    <col min="11270" max="11270" width="10" bestFit="1" customWidth="1"/>
    <col min="11271" max="11271" width="8.85546875" bestFit="1" customWidth="1"/>
    <col min="11272" max="11272" width="22.85546875" bestFit="1" customWidth="1"/>
    <col min="11273" max="11273" width="59.7109375" bestFit="1" customWidth="1"/>
    <col min="11274" max="11274" width="57.85546875" bestFit="1" customWidth="1"/>
    <col min="11275" max="11275" width="35.28515625" bestFit="1" customWidth="1"/>
    <col min="11276" max="11276" width="28.140625" bestFit="1" customWidth="1"/>
    <col min="11277" max="11277" width="33.140625" bestFit="1" customWidth="1"/>
    <col min="11278" max="11278" width="26" bestFit="1" customWidth="1"/>
    <col min="11279" max="11279" width="25.7109375" customWidth="1"/>
    <col min="11280" max="11280" width="19.140625" bestFit="1" customWidth="1"/>
    <col min="11281" max="11281" width="16.7109375" bestFit="1" customWidth="1"/>
    <col min="11524" max="11524" width="4.7109375" bestFit="1" customWidth="1"/>
    <col min="11525" max="11525" width="9.7109375" bestFit="1" customWidth="1"/>
    <col min="11526" max="11526" width="10" bestFit="1" customWidth="1"/>
    <col min="11527" max="11527" width="8.85546875" bestFit="1" customWidth="1"/>
    <col min="11528" max="11528" width="22.85546875" bestFit="1" customWidth="1"/>
    <col min="11529" max="11529" width="59.7109375" bestFit="1" customWidth="1"/>
    <col min="11530" max="11530" width="57.85546875" bestFit="1" customWidth="1"/>
    <col min="11531" max="11531" width="35.28515625" bestFit="1" customWidth="1"/>
    <col min="11532" max="11532" width="28.140625" bestFit="1" customWidth="1"/>
    <col min="11533" max="11533" width="33.140625" bestFit="1" customWidth="1"/>
    <col min="11534" max="11534" width="26" bestFit="1" customWidth="1"/>
    <col min="11535" max="11535" width="25.7109375" customWidth="1"/>
    <col min="11536" max="11536" width="19.140625" bestFit="1" customWidth="1"/>
    <col min="11537" max="11537" width="16.7109375" bestFit="1" customWidth="1"/>
    <col min="11780" max="11780" width="4.7109375" bestFit="1" customWidth="1"/>
    <col min="11781" max="11781" width="9.7109375" bestFit="1" customWidth="1"/>
    <col min="11782" max="11782" width="10" bestFit="1" customWidth="1"/>
    <col min="11783" max="11783" width="8.85546875" bestFit="1" customWidth="1"/>
    <col min="11784" max="11784" width="22.85546875" bestFit="1" customWidth="1"/>
    <col min="11785" max="11785" width="59.7109375" bestFit="1" customWidth="1"/>
    <col min="11786" max="11786" width="57.85546875" bestFit="1" customWidth="1"/>
    <col min="11787" max="11787" width="35.28515625" bestFit="1" customWidth="1"/>
    <col min="11788" max="11788" width="28.140625" bestFit="1" customWidth="1"/>
    <col min="11789" max="11789" width="33.140625" bestFit="1" customWidth="1"/>
    <col min="11790" max="11790" width="26" bestFit="1" customWidth="1"/>
    <col min="11791" max="11791" width="25.7109375" customWidth="1"/>
    <col min="11792" max="11792" width="19.140625" bestFit="1" customWidth="1"/>
    <col min="11793" max="11793" width="16.7109375" bestFit="1" customWidth="1"/>
    <col min="12036" max="12036" width="4.7109375" bestFit="1" customWidth="1"/>
    <col min="12037" max="12037" width="9.7109375" bestFit="1" customWidth="1"/>
    <col min="12038" max="12038" width="10" bestFit="1" customWidth="1"/>
    <col min="12039" max="12039" width="8.85546875" bestFit="1" customWidth="1"/>
    <col min="12040" max="12040" width="22.85546875" bestFit="1" customWidth="1"/>
    <col min="12041" max="12041" width="59.7109375" bestFit="1" customWidth="1"/>
    <col min="12042" max="12042" width="57.85546875" bestFit="1" customWidth="1"/>
    <col min="12043" max="12043" width="35.28515625" bestFit="1" customWidth="1"/>
    <col min="12044" max="12044" width="28.140625" bestFit="1" customWidth="1"/>
    <col min="12045" max="12045" width="33.140625" bestFit="1" customWidth="1"/>
    <col min="12046" max="12046" width="26" bestFit="1" customWidth="1"/>
    <col min="12047" max="12047" width="25.7109375" customWidth="1"/>
    <col min="12048" max="12048" width="19.140625" bestFit="1" customWidth="1"/>
    <col min="12049" max="12049" width="16.7109375" bestFit="1" customWidth="1"/>
    <col min="12292" max="12292" width="4.7109375" bestFit="1" customWidth="1"/>
    <col min="12293" max="12293" width="9.7109375" bestFit="1" customWidth="1"/>
    <col min="12294" max="12294" width="10" bestFit="1" customWidth="1"/>
    <col min="12295" max="12295" width="8.85546875" bestFit="1" customWidth="1"/>
    <col min="12296" max="12296" width="22.85546875" bestFit="1" customWidth="1"/>
    <col min="12297" max="12297" width="59.7109375" bestFit="1" customWidth="1"/>
    <col min="12298" max="12298" width="57.85546875" bestFit="1" customWidth="1"/>
    <col min="12299" max="12299" width="35.28515625" bestFit="1" customWidth="1"/>
    <col min="12300" max="12300" width="28.140625" bestFit="1" customWidth="1"/>
    <col min="12301" max="12301" width="33.140625" bestFit="1" customWidth="1"/>
    <col min="12302" max="12302" width="26" bestFit="1" customWidth="1"/>
    <col min="12303" max="12303" width="25.7109375" customWidth="1"/>
    <col min="12304" max="12304" width="19.140625" bestFit="1" customWidth="1"/>
    <col min="12305" max="12305" width="16.7109375" bestFit="1" customWidth="1"/>
    <col min="12548" max="12548" width="4.7109375" bestFit="1" customWidth="1"/>
    <col min="12549" max="12549" width="9.7109375" bestFit="1" customWidth="1"/>
    <col min="12550" max="12550" width="10" bestFit="1" customWidth="1"/>
    <col min="12551" max="12551" width="8.85546875" bestFit="1" customWidth="1"/>
    <col min="12552" max="12552" width="22.85546875" bestFit="1" customWidth="1"/>
    <col min="12553" max="12553" width="59.7109375" bestFit="1" customWidth="1"/>
    <col min="12554" max="12554" width="57.85546875" bestFit="1" customWidth="1"/>
    <col min="12555" max="12555" width="35.28515625" bestFit="1" customWidth="1"/>
    <col min="12556" max="12556" width="28.140625" bestFit="1" customWidth="1"/>
    <col min="12557" max="12557" width="33.140625" bestFit="1" customWidth="1"/>
    <col min="12558" max="12558" width="26" bestFit="1" customWidth="1"/>
    <col min="12559" max="12559" width="25.7109375" customWidth="1"/>
    <col min="12560" max="12560" width="19.140625" bestFit="1" customWidth="1"/>
    <col min="12561" max="12561" width="16.7109375" bestFit="1" customWidth="1"/>
    <col min="12804" max="12804" width="4.7109375" bestFit="1" customWidth="1"/>
    <col min="12805" max="12805" width="9.7109375" bestFit="1" customWidth="1"/>
    <col min="12806" max="12806" width="10" bestFit="1" customWidth="1"/>
    <col min="12807" max="12807" width="8.85546875" bestFit="1" customWidth="1"/>
    <col min="12808" max="12808" width="22.85546875" bestFit="1" customWidth="1"/>
    <col min="12809" max="12809" width="59.7109375" bestFit="1" customWidth="1"/>
    <col min="12810" max="12810" width="57.85546875" bestFit="1" customWidth="1"/>
    <col min="12811" max="12811" width="35.28515625" bestFit="1" customWidth="1"/>
    <col min="12812" max="12812" width="28.140625" bestFit="1" customWidth="1"/>
    <col min="12813" max="12813" width="33.140625" bestFit="1" customWidth="1"/>
    <col min="12814" max="12814" width="26" bestFit="1" customWidth="1"/>
    <col min="12815" max="12815" width="25.7109375" customWidth="1"/>
    <col min="12816" max="12816" width="19.140625" bestFit="1" customWidth="1"/>
    <col min="12817" max="12817" width="16.7109375" bestFit="1" customWidth="1"/>
    <col min="13060" max="13060" width="4.7109375" bestFit="1" customWidth="1"/>
    <col min="13061" max="13061" width="9.7109375" bestFit="1" customWidth="1"/>
    <col min="13062" max="13062" width="10" bestFit="1" customWidth="1"/>
    <col min="13063" max="13063" width="8.85546875" bestFit="1" customWidth="1"/>
    <col min="13064" max="13064" width="22.85546875" bestFit="1" customWidth="1"/>
    <col min="13065" max="13065" width="59.7109375" bestFit="1" customWidth="1"/>
    <col min="13066" max="13066" width="57.85546875" bestFit="1" customWidth="1"/>
    <col min="13067" max="13067" width="35.28515625" bestFit="1" customWidth="1"/>
    <col min="13068" max="13068" width="28.140625" bestFit="1" customWidth="1"/>
    <col min="13069" max="13069" width="33.140625" bestFit="1" customWidth="1"/>
    <col min="13070" max="13070" width="26" bestFit="1" customWidth="1"/>
    <col min="13071" max="13071" width="25.7109375" customWidth="1"/>
    <col min="13072" max="13072" width="19.140625" bestFit="1" customWidth="1"/>
    <col min="13073" max="13073" width="16.7109375" bestFit="1" customWidth="1"/>
    <col min="13316" max="13316" width="4.7109375" bestFit="1" customWidth="1"/>
    <col min="13317" max="13317" width="9.7109375" bestFit="1" customWidth="1"/>
    <col min="13318" max="13318" width="10" bestFit="1" customWidth="1"/>
    <col min="13319" max="13319" width="8.85546875" bestFit="1" customWidth="1"/>
    <col min="13320" max="13320" width="22.85546875" bestFit="1" customWidth="1"/>
    <col min="13321" max="13321" width="59.7109375" bestFit="1" customWidth="1"/>
    <col min="13322" max="13322" width="57.85546875" bestFit="1" customWidth="1"/>
    <col min="13323" max="13323" width="35.28515625" bestFit="1" customWidth="1"/>
    <col min="13324" max="13324" width="28.140625" bestFit="1" customWidth="1"/>
    <col min="13325" max="13325" width="33.140625" bestFit="1" customWidth="1"/>
    <col min="13326" max="13326" width="26" bestFit="1" customWidth="1"/>
    <col min="13327" max="13327" width="25.7109375" customWidth="1"/>
    <col min="13328" max="13328" width="19.140625" bestFit="1" customWidth="1"/>
    <col min="13329" max="13329" width="16.7109375" bestFit="1" customWidth="1"/>
    <col min="13572" max="13572" width="4.7109375" bestFit="1" customWidth="1"/>
    <col min="13573" max="13573" width="9.7109375" bestFit="1" customWidth="1"/>
    <col min="13574" max="13574" width="10" bestFit="1" customWidth="1"/>
    <col min="13575" max="13575" width="8.85546875" bestFit="1" customWidth="1"/>
    <col min="13576" max="13576" width="22.85546875" bestFit="1" customWidth="1"/>
    <col min="13577" max="13577" width="59.7109375" bestFit="1" customWidth="1"/>
    <col min="13578" max="13578" width="57.85546875" bestFit="1" customWidth="1"/>
    <col min="13579" max="13579" width="35.28515625" bestFit="1" customWidth="1"/>
    <col min="13580" max="13580" width="28.140625" bestFit="1" customWidth="1"/>
    <col min="13581" max="13581" width="33.140625" bestFit="1" customWidth="1"/>
    <col min="13582" max="13582" width="26" bestFit="1" customWidth="1"/>
    <col min="13583" max="13583" width="25.7109375" customWidth="1"/>
    <col min="13584" max="13584" width="19.140625" bestFit="1" customWidth="1"/>
    <col min="13585" max="13585" width="16.7109375" bestFit="1" customWidth="1"/>
    <col min="13828" max="13828" width="4.7109375" bestFit="1" customWidth="1"/>
    <col min="13829" max="13829" width="9.7109375" bestFit="1" customWidth="1"/>
    <col min="13830" max="13830" width="10" bestFit="1" customWidth="1"/>
    <col min="13831" max="13831" width="8.85546875" bestFit="1" customWidth="1"/>
    <col min="13832" max="13832" width="22.85546875" bestFit="1" customWidth="1"/>
    <col min="13833" max="13833" width="59.7109375" bestFit="1" customWidth="1"/>
    <col min="13834" max="13834" width="57.85546875" bestFit="1" customWidth="1"/>
    <col min="13835" max="13835" width="35.28515625" bestFit="1" customWidth="1"/>
    <col min="13836" max="13836" width="28.140625" bestFit="1" customWidth="1"/>
    <col min="13837" max="13837" width="33.140625" bestFit="1" customWidth="1"/>
    <col min="13838" max="13838" width="26" bestFit="1" customWidth="1"/>
    <col min="13839" max="13839" width="25.7109375" customWidth="1"/>
    <col min="13840" max="13840" width="19.140625" bestFit="1" customWidth="1"/>
    <col min="13841" max="13841" width="16.7109375" bestFit="1" customWidth="1"/>
    <col min="14084" max="14084" width="4.7109375" bestFit="1" customWidth="1"/>
    <col min="14085" max="14085" width="9.7109375" bestFit="1" customWidth="1"/>
    <col min="14086" max="14086" width="10" bestFit="1" customWidth="1"/>
    <col min="14087" max="14087" width="8.85546875" bestFit="1" customWidth="1"/>
    <col min="14088" max="14088" width="22.85546875" bestFit="1" customWidth="1"/>
    <col min="14089" max="14089" width="59.7109375" bestFit="1" customWidth="1"/>
    <col min="14090" max="14090" width="57.85546875" bestFit="1" customWidth="1"/>
    <col min="14091" max="14091" width="35.28515625" bestFit="1" customWidth="1"/>
    <col min="14092" max="14092" width="28.140625" bestFit="1" customWidth="1"/>
    <col min="14093" max="14093" width="33.140625" bestFit="1" customWidth="1"/>
    <col min="14094" max="14094" width="26" bestFit="1" customWidth="1"/>
    <col min="14095" max="14095" width="25.7109375" customWidth="1"/>
    <col min="14096" max="14096" width="19.140625" bestFit="1" customWidth="1"/>
    <col min="14097" max="14097" width="16.7109375" bestFit="1" customWidth="1"/>
    <col min="14340" max="14340" width="4.7109375" bestFit="1" customWidth="1"/>
    <col min="14341" max="14341" width="9.7109375" bestFit="1" customWidth="1"/>
    <col min="14342" max="14342" width="10" bestFit="1" customWidth="1"/>
    <col min="14343" max="14343" width="8.85546875" bestFit="1" customWidth="1"/>
    <col min="14344" max="14344" width="22.85546875" bestFit="1" customWidth="1"/>
    <col min="14345" max="14345" width="59.7109375" bestFit="1" customWidth="1"/>
    <col min="14346" max="14346" width="57.85546875" bestFit="1" customWidth="1"/>
    <col min="14347" max="14347" width="35.28515625" bestFit="1" customWidth="1"/>
    <col min="14348" max="14348" width="28.140625" bestFit="1" customWidth="1"/>
    <col min="14349" max="14349" width="33.140625" bestFit="1" customWidth="1"/>
    <col min="14350" max="14350" width="26" bestFit="1" customWidth="1"/>
    <col min="14351" max="14351" width="25.7109375" customWidth="1"/>
    <col min="14352" max="14352" width="19.140625" bestFit="1" customWidth="1"/>
    <col min="14353" max="14353" width="16.7109375" bestFit="1" customWidth="1"/>
    <col min="14596" max="14596" width="4.7109375" bestFit="1" customWidth="1"/>
    <col min="14597" max="14597" width="9.7109375" bestFit="1" customWidth="1"/>
    <col min="14598" max="14598" width="10" bestFit="1" customWidth="1"/>
    <col min="14599" max="14599" width="8.85546875" bestFit="1" customWidth="1"/>
    <col min="14600" max="14600" width="22.85546875" bestFit="1" customWidth="1"/>
    <col min="14601" max="14601" width="59.7109375" bestFit="1" customWidth="1"/>
    <col min="14602" max="14602" width="57.85546875" bestFit="1" customWidth="1"/>
    <col min="14603" max="14603" width="35.28515625" bestFit="1" customWidth="1"/>
    <col min="14604" max="14604" width="28.140625" bestFit="1" customWidth="1"/>
    <col min="14605" max="14605" width="33.140625" bestFit="1" customWidth="1"/>
    <col min="14606" max="14606" width="26" bestFit="1" customWidth="1"/>
    <col min="14607" max="14607" width="25.7109375" customWidth="1"/>
    <col min="14608" max="14608" width="19.140625" bestFit="1" customWidth="1"/>
    <col min="14609" max="14609" width="16.7109375" bestFit="1" customWidth="1"/>
    <col min="14852" max="14852" width="4.7109375" bestFit="1" customWidth="1"/>
    <col min="14853" max="14853" width="9.7109375" bestFit="1" customWidth="1"/>
    <col min="14854" max="14854" width="10" bestFit="1" customWidth="1"/>
    <col min="14855" max="14855" width="8.85546875" bestFit="1" customWidth="1"/>
    <col min="14856" max="14856" width="22.85546875" bestFit="1" customWidth="1"/>
    <col min="14857" max="14857" width="59.7109375" bestFit="1" customWidth="1"/>
    <col min="14858" max="14858" width="57.85546875" bestFit="1" customWidth="1"/>
    <col min="14859" max="14859" width="35.28515625" bestFit="1" customWidth="1"/>
    <col min="14860" max="14860" width="28.140625" bestFit="1" customWidth="1"/>
    <col min="14861" max="14861" width="33.140625" bestFit="1" customWidth="1"/>
    <col min="14862" max="14862" width="26" bestFit="1" customWidth="1"/>
    <col min="14863" max="14863" width="25.7109375" customWidth="1"/>
    <col min="14864" max="14864" width="19.140625" bestFit="1" customWidth="1"/>
    <col min="14865" max="14865" width="16.7109375" bestFit="1" customWidth="1"/>
    <col min="15108" max="15108" width="4.7109375" bestFit="1" customWidth="1"/>
    <col min="15109" max="15109" width="9.7109375" bestFit="1" customWidth="1"/>
    <col min="15110" max="15110" width="10" bestFit="1" customWidth="1"/>
    <col min="15111" max="15111" width="8.85546875" bestFit="1" customWidth="1"/>
    <col min="15112" max="15112" width="22.85546875" bestFit="1" customWidth="1"/>
    <col min="15113" max="15113" width="59.7109375" bestFit="1" customWidth="1"/>
    <col min="15114" max="15114" width="57.85546875" bestFit="1" customWidth="1"/>
    <col min="15115" max="15115" width="35.28515625" bestFit="1" customWidth="1"/>
    <col min="15116" max="15116" width="28.140625" bestFit="1" customWidth="1"/>
    <col min="15117" max="15117" width="33.140625" bestFit="1" customWidth="1"/>
    <col min="15118" max="15118" width="26" bestFit="1" customWidth="1"/>
    <col min="15119" max="15119" width="25.7109375" customWidth="1"/>
    <col min="15120" max="15120" width="19.140625" bestFit="1" customWidth="1"/>
    <col min="15121" max="15121" width="16.7109375" bestFit="1" customWidth="1"/>
    <col min="15364" max="15364" width="4.7109375" bestFit="1" customWidth="1"/>
    <col min="15365" max="15365" width="9.7109375" bestFit="1" customWidth="1"/>
    <col min="15366" max="15366" width="10" bestFit="1" customWidth="1"/>
    <col min="15367" max="15367" width="8.85546875" bestFit="1" customWidth="1"/>
    <col min="15368" max="15368" width="22.85546875" bestFit="1" customWidth="1"/>
    <col min="15369" max="15369" width="59.7109375" bestFit="1" customWidth="1"/>
    <col min="15370" max="15370" width="57.85546875" bestFit="1" customWidth="1"/>
    <col min="15371" max="15371" width="35.28515625" bestFit="1" customWidth="1"/>
    <col min="15372" max="15372" width="28.140625" bestFit="1" customWidth="1"/>
    <col min="15373" max="15373" width="33.140625" bestFit="1" customWidth="1"/>
    <col min="15374" max="15374" width="26" bestFit="1" customWidth="1"/>
    <col min="15375" max="15375" width="25.7109375" customWidth="1"/>
    <col min="15376" max="15376" width="19.140625" bestFit="1" customWidth="1"/>
    <col min="15377" max="15377" width="16.7109375" bestFit="1" customWidth="1"/>
    <col min="15620" max="15620" width="4.7109375" bestFit="1" customWidth="1"/>
    <col min="15621" max="15621" width="9.7109375" bestFit="1" customWidth="1"/>
    <col min="15622" max="15622" width="10" bestFit="1" customWidth="1"/>
    <col min="15623" max="15623" width="8.85546875" bestFit="1" customWidth="1"/>
    <col min="15624" max="15624" width="22.85546875" bestFit="1" customWidth="1"/>
    <col min="15625" max="15625" width="59.7109375" bestFit="1" customWidth="1"/>
    <col min="15626" max="15626" width="57.85546875" bestFit="1" customWidth="1"/>
    <col min="15627" max="15627" width="35.28515625" bestFit="1" customWidth="1"/>
    <col min="15628" max="15628" width="28.140625" bestFit="1" customWidth="1"/>
    <col min="15629" max="15629" width="33.140625" bestFit="1" customWidth="1"/>
    <col min="15630" max="15630" width="26" bestFit="1" customWidth="1"/>
    <col min="15631" max="15631" width="25.7109375" customWidth="1"/>
    <col min="15632" max="15632" width="19.140625" bestFit="1" customWidth="1"/>
    <col min="15633" max="15633" width="16.7109375" bestFit="1" customWidth="1"/>
    <col min="15876" max="15876" width="4.7109375" bestFit="1" customWidth="1"/>
    <col min="15877" max="15877" width="9.7109375" bestFit="1" customWidth="1"/>
    <col min="15878" max="15878" width="10" bestFit="1" customWidth="1"/>
    <col min="15879" max="15879" width="8.85546875" bestFit="1" customWidth="1"/>
    <col min="15880" max="15880" width="22.85546875" bestFit="1" customWidth="1"/>
    <col min="15881" max="15881" width="59.7109375" bestFit="1" customWidth="1"/>
    <col min="15882" max="15882" width="57.85546875" bestFit="1" customWidth="1"/>
    <col min="15883" max="15883" width="35.28515625" bestFit="1" customWidth="1"/>
    <col min="15884" max="15884" width="28.140625" bestFit="1" customWidth="1"/>
    <col min="15885" max="15885" width="33.140625" bestFit="1" customWidth="1"/>
    <col min="15886" max="15886" width="26" bestFit="1" customWidth="1"/>
    <col min="15887" max="15887" width="25.7109375" customWidth="1"/>
    <col min="15888" max="15888" width="19.140625" bestFit="1" customWidth="1"/>
    <col min="15889" max="15889" width="16.7109375" bestFit="1" customWidth="1"/>
    <col min="16132" max="16132" width="4.7109375" bestFit="1" customWidth="1"/>
    <col min="16133" max="16133" width="9.7109375" bestFit="1" customWidth="1"/>
    <col min="16134" max="16134" width="10" bestFit="1" customWidth="1"/>
    <col min="16135" max="16135" width="8.85546875" bestFit="1" customWidth="1"/>
    <col min="16136" max="16136" width="22.85546875" bestFit="1" customWidth="1"/>
    <col min="16137" max="16137" width="59.7109375" bestFit="1" customWidth="1"/>
    <col min="16138" max="16138" width="57.85546875" bestFit="1" customWidth="1"/>
    <col min="16139" max="16139" width="35.28515625" bestFit="1" customWidth="1"/>
    <col min="16140" max="16140" width="28.140625" bestFit="1" customWidth="1"/>
    <col min="16141" max="16141" width="33.140625" bestFit="1" customWidth="1"/>
    <col min="16142" max="16142" width="26" bestFit="1" customWidth="1"/>
    <col min="16143" max="16143" width="25.7109375" customWidth="1"/>
    <col min="16144" max="16144" width="19.140625" bestFit="1" customWidth="1"/>
    <col min="16145" max="16145" width="16.7109375" bestFit="1" customWidth="1"/>
  </cols>
  <sheetData>
    <row r="2" spans="1:18">
      <c r="A2" s="133" t="s">
        <v>5755</v>
      </c>
      <c r="B2" s="2"/>
      <c r="C2" s="2"/>
      <c r="D2" s="2"/>
      <c r="E2" s="2"/>
      <c r="F2" s="2"/>
      <c r="G2" s="2"/>
      <c r="H2" s="2"/>
      <c r="I2" s="162"/>
      <c r="J2" s="2"/>
      <c r="K2" s="2"/>
      <c r="L2" s="2"/>
      <c r="M2" s="191"/>
      <c r="N2" s="191"/>
      <c r="O2" s="191"/>
      <c r="P2" s="191"/>
      <c r="Q2" s="2"/>
      <c r="R2" s="2"/>
    </row>
    <row r="3" spans="1:18" ht="15.75">
      <c r="A3" s="1"/>
      <c r="B3" s="2"/>
      <c r="C3" s="2"/>
      <c r="D3" s="2"/>
      <c r="E3" s="2"/>
      <c r="F3" s="2"/>
      <c r="G3" s="2"/>
      <c r="H3" s="2"/>
      <c r="I3" s="162"/>
      <c r="J3" s="2"/>
      <c r="K3" s="2"/>
      <c r="L3" s="2"/>
      <c r="M3" s="191"/>
      <c r="N3" s="191"/>
      <c r="O3" s="191"/>
      <c r="P3" s="191"/>
      <c r="Q3" s="2"/>
      <c r="R3" s="2"/>
    </row>
    <row r="4" spans="1:18" s="3" customFormat="1" ht="30" customHeight="1">
      <c r="A4" s="148" t="s">
        <v>0</v>
      </c>
      <c r="B4" s="489" t="s">
        <v>1</v>
      </c>
      <c r="C4" s="489" t="s">
        <v>2</v>
      </c>
      <c r="D4" s="489" t="s">
        <v>3</v>
      </c>
      <c r="E4" s="487" t="s">
        <v>4</v>
      </c>
      <c r="F4" s="487" t="s">
        <v>5</v>
      </c>
      <c r="G4" s="487" t="s">
        <v>6</v>
      </c>
      <c r="H4" s="486" t="s">
        <v>5094</v>
      </c>
      <c r="I4" s="486"/>
      <c r="J4" s="487" t="s">
        <v>1224</v>
      </c>
      <c r="K4" s="484" t="s">
        <v>5095</v>
      </c>
      <c r="L4" s="544"/>
      <c r="M4" s="545" t="s">
        <v>1226</v>
      </c>
      <c r="N4" s="545"/>
      <c r="O4" s="545" t="s">
        <v>1227</v>
      </c>
      <c r="P4" s="545"/>
      <c r="Q4" s="148" t="s">
        <v>12</v>
      </c>
      <c r="R4" s="150" t="s">
        <v>13</v>
      </c>
    </row>
    <row r="5" spans="1:18" s="3" customFormat="1" ht="19.5" customHeight="1">
      <c r="A5" s="149"/>
      <c r="B5" s="490"/>
      <c r="C5" s="490"/>
      <c r="D5" s="490"/>
      <c r="E5" s="488"/>
      <c r="F5" s="488"/>
      <c r="G5" s="488"/>
      <c r="H5" s="152" t="s">
        <v>5096</v>
      </c>
      <c r="I5" s="192" t="s">
        <v>15</v>
      </c>
      <c r="J5" s="488"/>
      <c r="K5" s="152">
        <v>2016</v>
      </c>
      <c r="L5" s="152">
        <v>2017</v>
      </c>
      <c r="M5" s="192">
        <v>2016</v>
      </c>
      <c r="N5" s="192">
        <v>2017</v>
      </c>
      <c r="O5" s="192">
        <v>2016</v>
      </c>
      <c r="P5" s="192">
        <v>2017</v>
      </c>
      <c r="Q5" s="149"/>
      <c r="R5" s="151"/>
    </row>
    <row r="6" spans="1:18" s="3" customFormat="1" ht="19.5" customHeight="1">
      <c r="A6" s="156" t="s">
        <v>16</v>
      </c>
      <c r="B6" s="152" t="s">
        <v>33</v>
      </c>
      <c r="C6" s="152" t="s">
        <v>18</v>
      </c>
      <c r="D6" s="152" t="s">
        <v>19</v>
      </c>
      <c r="E6" s="156" t="s">
        <v>20</v>
      </c>
      <c r="F6" s="156" t="s">
        <v>21</v>
      </c>
      <c r="G6" s="156" t="s">
        <v>22</v>
      </c>
      <c r="H6" s="152" t="s">
        <v>23</v>
      </c>
      <c r="I6" s="192" t="s">
        <v>24</v>
      </c>
      <c r="J6" s="156" t="s">
        <v>25</v>
      </c>
      <c r="K6" s="152" t="s">
        <v>26</v>
      </c>
      <c r="L6" s="152" t="s">
        <v>27</v>
      </c>
      <c r="M6" s="193" t="s">
        <v>28</v>
      </c>
      <c r="N6" s="193" t="s">
        <v>29</v>
      </c>
      <c r="O6" s="193" t="s">
        <v>30</v>
      </c>
      <c r="P6" s="193" t="s">
        <v>31</v>
      </c>
      <c r="Q6" s="156" t="s">
        <v>32</v>
      </c>
      <c r="R6" s="152" t="s">
        <v>33</v>
      </c>
    </row>
    <row r="7" spans="1:18" s="158" customFormat="1" ht="34.5" customHeight="1">
      <c r="A7" s="501">
        <v>1</v>
      </c>
      <c r="B7" s="501" t="s">
        <v>47</v>
      </c>
      <c r="C7" s="501">
        <v>5</v>
      </c>
      <c r="D7" s="501">
        <v>4</v>
      </c>
      <c r="E7" s="501" t="s">
        <v>5097</v>
      </c>
      <c r="F7" s="501" t="s">
        <v>5098</v>
      </c>
      <c r="G7" s="546" t="s">
        <v>1269</v>
      </c>
      <c r="H7" s="261" t="s">
        <v>5099</v>
      </c>
      <c r="I7" s="276">
        <v>1</v>
      </c>
      <c r="J7" s="501" t="s">
        <v>5100</v>
      </c>
      <c r="K7" s="501" t="s">
        <v>44</v>
      </c>
      <c r="L7" s="501" t="s">
        <v>944</v>
      </c>
      <c r="M7" s="546">
        <v>80000</v>
      </c>
      <c r="N7" s="546"/>
      <c r="O7" s="546">
        <v>80000</v>
      </c>
      <c r="P7" s="546"/>
      <c r="Q7" s="501" t="s">
        <v>5101</v>
      </c>
      <c r="R7" s="502" t="s">
        <v>5102</v>
      </c>
    </row>
    <row r="8" spans="1:18" s="158" customFormat="1" ht="19.5" customHeight="1">
      <c r="A8" s="503"/>
      <c r="B8" s="503"/>
      <c r="C8" s="503"/>
      <c r="D8" s="503"/>
      <c r="E8" s="503"/>
      <c r="F8" s="503"/>
      <c r="G8" s="547"/>
      <c r="H8" s="261" t="s">
        <v>992</v>
      </c>
      <c r="I8" s="276">
        <v>38</v>
      </c>
      <c r="J8" s="503"/>
      <c r="K8" s="503"/>
      <c r="L8" s="503"/>
      <c r="M8" s="547"/>
      <c r="N8" s="547"/>
      <c r="O8" s="547"/>
      <c r="P8" s="547"/>
      <c r="Q8" s="503"/>
      <c r="R8" s="503"/>
    </row>
    <row r="9" spans="1:18" s="158" customFormat="1" ht="49.5" customHeight="1">
      <c r="A9" s="501">
        <v>2</v>
      </c>
      <c r="B9" s="501" t="s">
        <v>47</v>
      </c>
      <c r="C9" s="501">
        <v>4</v>
      </c>
      <c r="D9" s="501">
        <v>6</v>
      </c>
      <c r="E9" s="501" t="s">
        <v>5103</v>
      </c>
      <c r="F9" s="501" t="s">
        <v>5104</v>
      </c>
      <c r="G9" s="546" t="s">
        <v>5105</v>
      </c>
      <c r="H9" s="261" t="s">
        <v>5106</v>
      </c>
      <c r="I9" s="276">
        <v>1</v>
      </c>
      <c r="J9" s="501" t="s">
        <v>5107</v>
      </c>
      <c r="K9" s="501" t="s">
        <v>44</v>
      </c>
      <c r="L9" s="501" t="s">
        <v>944</v>
      </c>
      <c r="M9" s="546">
        <v>5000</v>
      </c>
      <c r="N9" s="546"/>
      <c r="O9" s="546">
        <v>5000</v>
      </c>
      <c r="P9" s="546"/>
      <c r="Q9" s="501" t="s">
        <v>5101</v>
      </c>
      <c r="R9" s="501" t="s">
        <v>5102</v>
      </c>
    </row>
    <row r="10" spans="1:18" s="158" customFormat="1" ht="39" customHeight="1">
      <c r="A10" s="503"/>
      <c r="B10" s="503"/>
      <c r="C10" s="503"/>
      <c r="D10" s="503"/>
      <c r="E10" s="503"/>
      <c r="F10" s="503"/>
      <c r="G10" s="547"/>
      <c r="H10" s="261" t="s">
        <v>992</v>
      </c>
      <c r="I10" s="276">
        <v>60</v>
      </c>
      <c r="J10" s="503"/>
      <c r="K10" s="503"/>
      <c r="L10" s="503"/>
      <c r="M10" s="547"/>
      <c r="N10" s="547"/>
      <c r="O10" s="547"/>
      <c r="P10" s="547"/>
      <c r="Q10" s="503"/>
      <c r="R10" s="503"/>
    </row>
    <row r="11" spans="1:18" s="158" customFormat="1" ht="44.25" customHeight="1">
      <c r="A11" s="204">
        <v>3</v>
      </c>
      <c r="B11" s="211" t="s">
        <v>47</v>
      </c>
      <c r="C11" s="211">
        <v>1</v>
      </c>
      <c r="D11" s="211">
        <v>6</v>
      </c>
      <c r="E11" s="204" t="s">
        <v>5108</v>
      </c>
      <c r="F11" s="204" t="s">
        <v>5109</v>
      </c>
      <c r="G11" s="277" t="s">
        <v>5110</v>
      </c>
      <c r="H11" s="261" t="s">
        <v>992</v>
      </c>
      <c r="I11" s="276">
        <v>550</v>
      </c>
      <c r="J11" s="211" t="s">
        <v>5111</v>
      </c>
      <c r="K11" s="211" t="s">
        <v>46</v>
      </c>
      <c r="L11" s="204" t="s">
        <v>944</v>
      </c>
      <c r="M11" s="277">
        <v>10000</v>
      </c>
      <c r="N11" s="277"/>
      <c r="O11" s="277">
        <v>10000</v>
      </c>
      <c r="P11" s="277"/>
      <c r="Q11" s="204" t="s">
        <v>5101</v>
      </c>
      <c r="R11" s="204" t="s">
        <v>5102</v>
      </c>
    </row>
    <row r="12" spans="1:18" s="158" customFormat="1" ht="26.25" customHeight="1">
      <c r="A12" s="501">
        <v>4</v>
      </c>
      <c r="B12" s="501" t="s">
        <v>1250</v>
      </c>
      <c r="C12" s="501">
        <v>1</v>
      </c>
      <c r="D12" s="501">
        <v>6</v>
      </c>
      <c r="E12" s="501" t="s">
        <v>5112</v>
      </c>
      <c r="F12" s="501" t="s">
        <v>5113</v>
      </c>
      <c r="G12" s="546" t="s">
        <v>1362</v>
      </c>
      <c r="H12" s="261" t="s">
        <v>180</v>
      </c>
      <c r="I12" s="276">
        <v>1</v>
      </c>
      <c r="J12" s="501" t="s">
        <v>5114</v>
      </c>
      <c r="K12" s="501" t="s">
        <v>44</v>
      </c>
      <c r="L12" s="501" t="s">
        <v>944</v>
      </c>
      <c r="M12" s="546">
        <v>40000</v>
      </c>
      <c r="N12" s="546"/>
      <c r="O12" s="546">
        <v>40000</v>
      </c>
      <c r="P12" s="546"/>
      <c r="Q12" s="501" t="s">
        <v>5101</v>
      </c>
      <c r="R12" s="501" t="s">
        <v>5102</v>
      </c>
    </row>
    <row r="13" spans="1:18" s="158" customFormat="1" ht="27.75" customHeight="1">
      <c r="A13" s="502"/>
      <c r="B13" s="502"/>
      <c r="C13" s="502"/>
      <c r="D13" s="502"/>
      <c r="E13" s="502"/>
      <c r="F13" s="502"/>
      <c r="G13" s="548"/>
      <c r="H13" s="261" t="s">
        <v>2581</v>
      </c>
      <c r="I13" s="276">
        <v>1</v>
      </c>
      <c r="J13" s="502"/>
      <c r="K13" s="502"/>
      <c r="L13" s="502"/>
      <c r="M13" s="548"/>
      <c r="N13" s="548"/>
      <c r="O13" s="548"/>
      <c r="P13" s="548"/>
      <c r="Q13" s="502"/>
      <c r="R13" s="502"/>
    </row>
    <row r="14" spans="1:18" s="158" customFormat="1" ht="26.25" customHeight="1">
      <c r="A14" s="503"/>
      <c r="B14" s="503"/>
      <c r="C14" s="503"/>
      <c r="D14" s="503"/>
      <c r="E14" s="503"/>
      <c r="F14" s="503"/>
      <c r="G14" s="547"/>
      <c r="H14" s="261" t="s">
        <v>992</v>
      </c>
      <c r="I14" s="276">
        <v>400</v>
      </c>
      <c r="J14" s="503"/>
      <c r="K14" s="503"/>
      <c r="L14" s="503"/>
      <c r="M14" s="547"/>
      <c r="N14" s="547"/>
      <c r="O14" s="547"/>
      <c r="P14" s="547"/>
      <c r="Q14" s="503"/>
      <c r="R14" s="503"/>
    </row>
    <row r="15" spans="1:18" s="158" customFormat="1" ht="57.75" customHeight="1">
      <c r="A15" s="204">
        <v>5</v>
      </c>
      <c r="B15" s="204" t="s">
        <v>47</v>
      </c>
      <c r="C15" s="204">
        <v>1</v>
      </c>
      <c r="D15" s="204">
        <v>10</v>
      </c>
      <c r="E15" s="204" t="s">
        <v>5115</v>
      </c>
      <c r="F15" s="204" t="s">
        <v>5116</v>
      </c>
      <c r="G15" s="277" t="s">
        <v>5117</v>
      </c>
      <c r="H15" s="261" t="s">
        <v>5118</v>
      </c>
      <c r="I15" s="190">
        <v>4</v>
      </c>
      <c r="J15" s="204" t="s">
        <v>5119</v>
      </c>
      <c r="K15" s="204" t="s">
        <v>44</v>
      </c>
      <c r="L15" s="204" t="s">
        <v>944</v>
      </c>
      <c r="M15" s="277">
        <v>5000</v>
      </c>
      <c r="N15" s="277"/>
      <c r="O15" s="277">
        <v>5000</v>
      </c>
      <c r="P15" s="277"/>
      <c r="Q15" s="204" t="s">
        <v>5101</v>
      </c>
      <c r="R15" s="204" t="s">
        <v>5102</v>
      </c>
    </row>
    <row r="16" spans="1:18" s="158" customFormat="1" ht="45" customHeight="1">
      <c r="A16" s="204">
        <v>6</v>
      </c>
      <c r="B16" s="211" t="s">
        <v>1262</v>
      </c>
      <c r="C16" s="211">
        <v>4</v>
      </c>
      <c r="D16" s="211">
        <v>10</v>
      </c>
      <c r="E16" s="204" t="s">
        <v>5120</v>
      </c>
      <c r="F16" s="204" t="s">
        <v>5121</v>
      </c>
      <c r="G16" s="277" t="s">
        <v>1357</v>
      </c>
      <c r="H16" s="261" t="s">
        <v>5122</v>
      </c>
      <c r="I16" s="276" t="s">
        <v>5124</v>
      </c>
      <c r="J16" s="211" t="s">
        <v>5123</v>
      </c>
      <c r="K16" s="211" t="s">
        <v>46</v>
      </c>
      <c r="L16" s="204" t="s">
        <v>944</v>
      </c>
      <c r="M16" s="277">
        <v>131330</v>
      </c>
      <c r="N16" s="277"/>
      <c r="O16" s="277">
        <v>131330</v>
      </c>
      <c r="P16" s="277"/>
      <c r="Q16" s="204" t="s">
        <v>5101</v>
      </c>
      <c r="R16" s="211" t="s">
        <v>5102</v>
      </c>
    </row>
    <row r="17" spans="1:18" s="158" customFormat="1" ht="48" customHeight="1">
      <c r="A17" s="204">
        <v>7</v>
      </c>
      <c r="B17" s="211" t="s">
        <v>1250</v>
      </c>
      <c r="C17" s="211">
        <v>5</v>
      </c>
      <c r="D17" s="211">
        <v>11</v>
      </c>
      <c r="E17" s="278" t="s">
        <v>5125</v>
      </c>
      <c r="F17" s="204" t="s">
        <v>5126</v>
      </c>
      <c r="G17" s="277" t="s">
        <v>1362</v>
      </c>
      <c r="H17" s="261" t="s">
        <v>5127</v>
      </c>
      <c r="I17" s="276">
        <v>88</v>
      </c>
      <c r="J17" s="211" t="s">
        <v>5128</v>
      </c>
      <c r="K17" s="211" t="s">
        <v>44</v>
      </c>
      <c r="L17" s="204" t="s">
        <v>944</v>
      </c>
      <c r="M17" s="277">
        <v>202400</v>
      </c>
      <c r="N17" s="277"/>
      <c r="O17" s="277">
        <v>202400</v>
      </c>
      <c r="P17" s="277"/>
      <c r="Q17" s="204" t="s">
        <v>5101</v>
      </c>
      <c r="R17" s="211" t="s">
        <v>5102</v>
      </c>
    </row>
    <row r="18" spans="1:18" s="158" customFormat="1" ht="45.75" customHeight="1">
      <c r="A18" s="204">
        <v>8</v>
      </c>
      <c r="B18" s="211" t="s">
        <v>1250</v>
      </c>
      <c r="C18" s="211">
        <v>4</v>
      </c>
      <c r="D18" s="211">
        <v>13</v>
      </c>
      <c r="E18" s="204" t="s">
        <v>5129</v>
      </c>
      <c r="F18" s="204" t="s">
        <v>5130</v>
      </c>
      <c r="G18" s="277" t="s">
        <v>5131</v>
      </c>
      <c r="H18" s="261" t="s">
        <v>5132</v>
      </c>
      <c r="I18" s="276">
        <v>1</v>
      </c>
      <c r="J18" s="211" t="s">
        <v>5133</v>
      </c>
      <c r="K18" s="211" t="s">
        <v>44</v>
      </c>
      <c r="L18" s="204" t="s">
        <v>944</v>
      </c>
      <c r="M18" s="277">
        <v>18000</v>
      </c>
      <c r="N18" s="277"/>
      <c r="O18" s="277">
        <v>18000</v>
      </c>
      <c r="P18" s="277"/>
      <c r="Q18" s="204" t="s">
        <v>5101</v>
      </c>
      <c r="R18" s="211" t="s">
        <v>5102</v>
      </c>
    </row>
    <row r="19" spans="1:18" s="158" customFormat="1" ht="51" customHeight="1">
      <c r="A19" s="204">
        <v>9</v>
      </c>
      <c r="B19" s="211" t="s">
        <v>50</v>
      </c>
      <c r="C19" s="211">
        <v>5</v>
      </c>
      <c r="D19" s="211">
        <v>13</v>
      </c>
      <c r="E19" s="204" t="s">
        <v>5134</v>
      </c>
      <c r="F19" s="204" t="s">
        <v>5135</v>
      </c>
      <c r="G19" s="277" t="s">
        <v>5136</v>
      </c>
      <c r="H19" s="214" t="s">
        <v>5137</v>
      </c>
      <c r="I19" s="276">
        <v>1</v>
      </c>
      <c r="J19" s="211" t="s">
        <v>5138</v>
      </c>
      <c r="K19" s="211" t="s">
        <v>44</v>
      </c>
      <c r="L19" s="204" t="s">
        <v>944</v>
      </c>
      <c r="M19" s="277">
        <v>50000</v>
      </c>
      <c r="N19" s="277"/>
      <c r="O19" s="277">
        <v>50000</v>
      </c>
      <c r="P19" s="277"/>
      <c r="Q19" s="204" t="s">
        <v>5101</v>
      </c>
      <c r="R19" s="204" t="s">
        <v>5102</v>
      </c>
    </row>
    <row r="20" spans="1:18" s="158" customFormat="1" ht="59.25" customHeight="1">
      <c r="A20" s="204">
        <v>10</v>
      </c>
      <c r="B20" s="211" t="s">
        <v>50</v>
      </c>
      <c r="C20" s="211">
        <v>5</v>
      </c>
      <c r="D20" s="211">
        <v>13</v>
      </c>
      <c r="E20" s="204" t="s">
        <v>5139</v>
      </c>
      <c r="F20" s="204" t="s">
        <v>5140</v>
      </c>
      <c r="G20" s="204" t="s">
        <v>5142</v>
      </c>
      <c r="H20" s="144" t="s">
        <v>5143</v>
      </c>
      <c r="I20" s="190">
        <v>3</v>
      </c>
      <c r="J20" s="277" t="s">
        <v>5141</v>
      </c>
      <c r="K20" s="211" t="s">
        <v>44</v>
      </c>
      <c r="L20" s="204" t="s">
        <v>944</v>
      </c>
      <c r="M20" s="277">
        <v>33000</v>
      </c>
      <c r="N20" s="277"/>
      <c r="O20" s="277">
        <v>33000</v>
      </c>
      <c r="P20" s="277"/>
      <c r="Q20" s="204" t="s">
        <v>5101</v>
      </c>
      <c r="R20" s="204" t="s">
        <v>5102</v>
      </c>
    </row>
    <row r="21" spans="1:18" s="158" customFormat="1" ht="26.25" customHeight="1">
      <c r="A21" s="501">
        <v>11</v>
      </c>
      <c r="B21" s="501" t="s">
        <v>1250</v>
      </c>
      <c r="C21" s="501">
        <v>1</v>
      </c>
      <c r="D21" s="501">
        <v>4</v>
      </c>
      <c r="E21" s="501" t="s">
        <v>5144</v>
      </c>
      <c r="F21" s="501" t="s">
        <v>5145</v>
      </c>
      <c r="G21" s="546" t="s">
        <v>5146</v>
      </c>
      <c r="H21" s="204" t="s">
        <v>5147</v>
      </c>
      <c r="I21" s="276">
        <v>1</v>
      </c>
      <c r="J21" s="501" t="s">
        <v>5148</v>
      </c>
      <c r="K21" s="501" t="s">
        <v>46</v>
      </c>
      <c r="L21" s="501" t="s">
        <v>944</v>
      </c>
      <c r="M21" s="546">
        <v>44967</v>
      </c>
      <c r="N21" s="546"/>
      <c r="O21" s="546">
        <v>44967</v>
      </c>
      <c r="P21" s="546"/>
      <c r="Q21" s="501" t="s">
        <v>5149</v>
      </c>
      <c r="R21" s="501" t="s">
        <v>5150</v>
      </c>
    </row>
    <row r="22" spans="1:18" s="158" customFormat="1" ht="32.25" customHeight="1">
      <c r="A22" s="503"/>
      <c r="B22" s="503"/>
      <c r="C22" s="503"/>
      <c r="D22" s="503"/>
      <c r="E22" s="503"/>
      <c r="F22" s="503"/>
      <c r="G22" s="547"/>
      <c r="H22" s="204" t="s">
        <v>180</v>
      </c>
      <c r="I22" s="276">
        <v>1</v>
      </c>
      <c r="J22" s="503"/>
      <c r="K22" s="503"/>
      <c r="L22" s="503"/>
      <c r="M22" s="547"/>
      <c r="N22" s="547"/>
      <c r="O22" s="547"/>
      <c r="P22" s="547"/>
      <c r="Q22" s="503"/>
      <c r="R22" s="503"/>
    </row>
    <row r="23" spans="1:18" s="158" customFormat="1" ht="29.25" customHeight="1">
      <c r="A23" s="501">
        <v>12</v>
      </c>
      <c r="B23" s="501" t="s">
        <v>47</v>
      </c>
      <c r="C23" s="501">
        <v>4</v>
      </c>
      <c r="D23" s="501">
        <v>6</v>
      </c>
      <c r="E23" s="501" t="s">
        <v>5151</v>
      </c>
      <c r="F23" s="501" t="s">
        <v>5152</v>
      </c>
      <c r="G23" s="546" t="s">
        <v>37</v>
      </c>
      <c r="H23" s="204" t="s">
        <v>2581</v>
      </c>
      <c r="I23" s="276">
        <v>1</v>
      </c>
      <c r="J23" s="501" t="s">
        <v>5153</v>
      </c>
      <c r="K23" s="501" t="s">
        <v>38</v>
      </c>
      <c r="L23" s="501" t="s">
        <v>944</v>
      </c>
      <c r="M23" s="546">
        <v>13966</v>
      </c>
      <c r="N23" s="546"/>
      <c r="O23" s="546">
        <v>13966</v>
      </c>
      <c r="P23" s="546"/>
      <c r="Q23" s="501" t="s">
        <v>5154</v>
      </c>
      <c r="R23" s="501" t="s">
        <v>5155</v>
      </c>
    </row>
    <row r="24" spans="1:18" s="158" customFormat="1" ht="26.25" customHeight="1">
      <c r="A24" s="503"/>
      <c r="B24" s="503"/>
      <c r="C24" s="503"/>
      <c r="D24" s="503"/>
      <c r="E24" s="503"/>
      <c r="F24" s="503"/>
      <c r="G24" s="547"/>
      <c r="H24" s="204" t="s">
        <v>992</v>
      </c>
      <c r="I24" s="276">
        <v>49</v>
      </c>
      <c r="J24" s="503"/>
      <c r="K24" s="503"/>
      <c r="L24" s="503"/>
      <c r="M24" s="547"/>
      <c r="N24" s="547"/>
      <c r="O24" s="547"/>
      <c r="P24" s="547"/>
      <c r="Q24" s="503"/>
      <c r="R24" s="503"/>
    </row>
    <row r="25" spans="1:18" s="158" customFormat="1" ht="27" customHeight="1">
      <c r="A25" s="501">
        <v>13</v>
      </c>
      <c r="B25" s="501" t="s">
        <v>47</v>
      </c>
      <c r="C25" s="501">
        <v>1</v>
      </c>
      <c r="D25" s="501">
        <v>6</v>
      </c>
      <c r="E25" s="501" t="s">
        <v>5156</v>
      </c>
      <c r="F25" s="501" t="s">
        <v>5157</v>
      </c>
      <c r="G25" s="546" t="s">
        <v>1448</v>
      </c>
      <c r="H25" s="204" t="s">
        <v>5158</v>
      </c>
      <c r="I25" s="276">
        <v>3</v>
      </c>
      <c r="J25" s="501" t="s">
        <v>5159</v>
      </c>
      <c r="K25" s="501" t="s">
        <v>47</v>
      </c>
      <c r="L25" s="501" t="s">
        <v>944</v>
      </c>
      <c r="M25" s="546">
        <v>19935</v>
      </c>
      <c r="N25" s="546"/>
      <c r="O25" s="546">
        <v>19935</v>
      </c>
      <c r="P25" s="546"/>
      <c r="Q25" s="501" t="s">
        <v>5160</v>
      </c>
      <c r="R25" s="501" t="s">
        <v>5161</v>
      </c>
    </row>
    <row r="26" spans="1:18" s="158" customFormat="1" ht="27.75" customHeight="1">
      <c r="A26" s="503"/>
      <c r="B26" s="503"/>
      <c r="C26" s="503"/>
      <c r="D26" s="503"/>
      <c r="E26" s="503"/>
      <c r="F26" s="503"/>
      <c r="G26" s="547"/>
      <c r="H26" s="204" t="s">
        <v>992</v>
      </c>
      <c r="I26" s="276">
        <v>360</v>
      </c>
      <c r="J26" s="503"/>
      <c r="K26" s="503"/>
      <c r="L26" s="503"/>
      <c r="M26" s="547"/>
      <c r="N26" s="547"/>
      <c r="O26" s="547"/>
      <c r="P26" s="547"/>
      <c r="Q26" s="503"/>
      <c r="R26" s="503"/>
    </row>
    <row r="27" spans="1:18" s="158" customFormat="1" ht="33.75" customHeight="1">
      <c r="A27" s="501">
        <v>14</v>
      </c>
      <c r="B27" s="501" t="s">
        <v>47</v>
      </c>
      <c r="C27" s="501">
        <v>1</v>
      </c>
      <c r="D27" s="501">
        <v>6</v>
      </c>
      <c r="E27" s="501" t="s">
        <v>5162</v>
      </c>
      <c r="F27" s="501" t="s">
        <v>5163</v>
      </c>
      <c r="G27" s="546" t="s">
        <v>37</v>
      </c>
      <c r="H27" s="246" t="s">
        <v>2581</v>
      </c>
      <c r="I27" s="276">
        <v>1</v>
      </c>
      <c r="J27" s="501" t="s">
        <v>5164</v>
      </c>
      <c r="K27" s="501" t="s">
        <v>44</v>
      </c>
      <c r="L27" s="501" t="s">
        <v>944</v>
      </c>
      <c r="M27" s="546">
        <v>10385</v>
      </c>
      <c r="N27" s="546"/>
      <c r="O27" s="546">
        <v>10385</v>
      </c>
      <c r="P27" s="546"/>
      <c r="Q27" s="501" t="s">
        <v>5165</v>
      </c>
      <c r="R27" s="501" t="s">
        <v>5166</v>
      </c>
    </row>
    <row r="28" spans="1:18" s="158" customFormat="1" ht="33" customHeight="1">
      <c r="A28" s="502"/>
      <c r="B28" s="502"/>
      <c r="C28" s="502"/>
      <c r="D28" s="502"/>
      <c r="E28" s="502"/>
      <c r="F28" s="502"/>
      <c r="G28" s="548"/>
      <c r="H28" s="246" t="s">
        <v>992</v>
      </c>
      <c r="I28" s="276">
        <v>120</v>
      </c>
      <c r="J28" s="502"/>
      <c r="K28" s="502"/>
      <c r="L28" s="502"/>
      <c r="M28" s="548"/>
      <c r="N28" s="548"/>
      <c r="O28" s="548"/>
      <c r="P28" s="548"/>
      <c r="Q28" s="502"/>
      <c r="R28" s="502"/>
    </row>
    <row r="29" spans="1:18" s="158" customFormat="1" ht="34.5" customHeight="1">
      <c r="A29" s="503"/>
      <c r="B29" s="503"/>
      <c r="C29" s="503"/>
      <c r="D29" s="503"/>
      <c r="E29" s="503"/>
      <c r="F29" s="503"/>
      <c r="G29" s="547"/>
      <c r="H29" s="246" t="s">
        <v>5167</v>
      </c>
      <c r="I29" s="276">
        <v>50</v>
      </c>
      <c r="J29" s="503"/>
      <c r="K29" s="503"/>
      <c r="L29" s="503"/>
      <c r="M29" s="547"/>
      <c r="N29" s="547"/>
      <c r="O29" s="547"/>
      <c r="P29" s="547"/>
      <c r="Q29" s="503"/>
      <c r="R29" s="503"/>
    </row>
    <row r="30" spans="1:18" s="158" customFormat="1" ht="37.5" customHeight="1">
      <c r="A30" s="501">
        <v>15</v>
      </c>
      <c r="B30" s="501" t="s">
        <v>53</v>
      </c>
      <c r="C30" s="501">
        <v>1</v>
      </c>
      <c r="D30" s="501">
        <v>6</v>
      </c>
      <c r="E30" s="501" t="s">
        <v>5168</v>
      </c>
      <c r="F30" s="501" t="s">
        <v>5157</v>
      </c>
      <c r="G30" s="546" t="s">
        <v>108</v>
      </c>
      <c r="H30" s="246" t="s">
        <v>5169</v>
      </c>
      <c r="I30" s="276">
        <v>1</v>
      </c>
      <c r="J30" s="501" t="s">
        <v>5170</v>
      </c>
      <c r="K30" s="501" t="s">
        <v>47</v>
      </c>
      <c r="L30" s="501" t="s">
        <v>944</v>
      </c>
      <c r="M30" s="546">
        <v>27600</v>
      </c>
      <c r="N30" s="546"/>
      <c r="O30" s="546">
        <v>27600</v>
      </c>
      <c r="P30" s="546"/>
      <c r="Q30" s="501" t="s">
        <v>5171</v>
      </c>
      <c r="R30" s="501" t="s">
        <v>5172</v>
      </c>
    </row>
    <row r="31" spans="1:18" s="158" customFormat="1" ht="39.75" customHeight="1">
      <c r="A31" s="503"/>
      <c r="B31" s="503"/>
      <c r="C31" s="503"/>
      <c r="D31" s="503"/>
      <c r="E31" s="503"/>
      <c r="F31" s="503"/>
      <c r="G31" s="547"/>
      <c r="H31" s="246" t="s">
        <v>992</v>
      </c>
      <c r="I31" s="276">
        <v>488</v>
      </c>
      <c r="J31" s="503"/>
      <c r="K31" s="503"/>
      <c r="L31" s="503"/>
      <c r="M31" s="547"/>
      <c r="N31" s="547"/>
      <c r="O31" s="547"/>
      <c r="P31" s="547"/>
      <c r="Q31" s="503"/>
      <c r="R31" s="503"/>
    </row>
    <row r="32" spans="1:18" s="158" customFormat="1" ht="75" customHeight="1">
      <c r="A32" s="204">
        <v>16</v>
      </c>
      <c r="B32" s="211" t="s">
        <v>53</v>
      </c>
      <c r="C32" s="211">
        <v>1</v>
      </c>
      <c r="D32" s="211">
        <v>6</v>
      </c>
      <c r="E32" s="204" t="s">
        <v>5173</v>
      </c>
      <c r="F32" s="204" t="s">
        <v>5174</v>
      </c>
      <c r="G32" s="277" t="s">
        <v>1222</v>
      </c>
      <c r="H32" s="204" t="s">
        <v>992</v>
      </c>
      <c r="I32" s="276">
        <v>844</v>
      </c>
      <c r="J32" s="211" t="s">
        <v>5175</v>
      </c>
      <c r="K32" s="211" t="s">
        <v>47</v>
      </c>
      <c r="L32" s="204" t="s">
        <v>944</v>
      </c>
      <c r="M32" s="277">
        <v>7360</v>
      </c>
      <c r="N32" s="277"/>
      <c r="O32" s="277">
        <v>7360</v>
      </c>
      <c r="P32" s="277"/>
      <c r="Q32" s="204" t="s">
        <v>5171</v>
      </c>
      <c r="R32" s="204" t="s">
        <v>5172</v>
      </c>
    </row>
    <row r="33" spans="1:55" s="158" customFormat="1" ht="71.25" customHeight="1">
      <c r="A33" s="204">
        <v>17</v>
      </c>
      <c r="B33" s="211" t="s">
        <v>47</v>
      </c>
      <c r="C33" s="211">
        <v>1</v>
      </c>
      <c r="D33" s="211">
        <v>6</v>
      </c>
      <c r="E33" s="204" t="s">
        <v>5176</v>
      </c>
      <c r="F33" s="204" t="s">
        <v>5177</v>
      </c>
      <c r="G33" s="277" t="s">
        <v>5178</v>
      </c>
      <c r="H33" s="246" t="s">
        <v>992</v>
      </c>
      <c r="I33" s="276">
        <v>150</v>
      </c>
      <c r="J33" s="211" t="s">
        <v>5179</v>
      </c>
      <c r="K33" s="211" t="s">
        <v>38</v>
      </c>
      <c r="L33" s="204" t="s">
        <v>944</v>
      </c>
      <c r="M33" s="277">
        <v>12300</v>
      </c>
      <c r="N33" s="277"/>
      <c r="O33" s="277">
        <v>12300</v>
      </c>
      <c r="P33" s="277"/>
      <c r="Q33" s="204" t="s">
        <v>5180</v>
      </c>
      <c r="R33" s="204" t="s">
        <v>5181</v>
      </c>
    </row>
    <row r="34" spans="1:55" s="158" customFormat="1" ht="57.75" customHeight="1">
      <c r="A34" s="204">
        <v>18</v>
      </c>
      <c r="B34" s="211" t="s">
        <v>47</v>
      </c>
      <c r="C34" s="211">
        <v>3</v>
      </c>
      <c r="D34" s="211">
        <v>9</v>
      </c>
      <c r="E34" s="204" t="s">
        <v>5182</v>
      </c>
      <c r="F34" s="204" t="s">
        <v>5183</v>
      </c>
      <c r="G34" s="277" t="s">
        <v>1448</v>
      </c>
      <c r="H34" s="246" t="s">
        <v>5158</v>
      </c>
      <c r="I34" s="276">
        <v>18</v>
      </c>
      <c r="J34" s="211" t="s">
        <v>1455</v>
      </c>
      <c r="K34" s="211" t="s">
        <v>44</v>
      </c>
      <c r="L34" s="204" t="s">
        <v>944</v>
      </c>
      <c r="M34" s="277">
        <v>49745</v>
      </c>
      <c r="N34" s="277"/>
      <c r="O34" s="277">
        <v>49745</v>
      </c>
      <c r="P34" s="277"/>
      <c r="Q34" s="204" t="s">
        <v>5184</v>
      </c>
      <c r="R34" s="204" t="s">
        <v>5185</v>
      </c>
    </row>
    <row r="35" spans="1:55" s="158" customFormat="1" ht="82.5" customHeight="1">
      <c r="A35" s="204">
        <v>19</v>
      </c>
      <c r="B35" s="204">
        <v>1</v>
      </c>
      <c r="C35" s="204">
        <v>1</v>
      </c>
      <c r="D35" s="204">
        <v>10</v>
      </c>
      <c r="E35" s="204" t="s">
        <v>5186</v>
      </c>
      <c r="F35" s="204" t="s">
        <v>5187</v>
      </c>
      <c r="G35" s="204" t="s">
        <v>51</v>
      </c>
      <c r="H35" s="246" t="s">
        <v>992</v>
      </c>
      <c r="I35" s="190">
        <v>40</v>
      </c>
      <c r="J35" s="277" t="s">
        <v>5188</v>
      </c>
      <c r="K35" s="204" t="s">
        <v>47</v>
      </c>
      <c r="L35" s="204" t="s">
        <v>944</v>
      </c>
      <c r="M35" s="277">
        <v>38204</v>
      </c>
      <c r="N35" s="277"/>
      <c r="O35" s="277">
        <v>38204</v>
      </c>
      <c r="P35" s="277"/>
      <c r="Q35" s="204" t="s">
        <v>5189</v>
      </c>
      <c r="R35" s="204" t="s">
        <v>5190</v>
      </c>
    </row>
    <row r="36" spans="1:55" s="158" customFormat="1" ht="49.5" customHeight="1">
      <c r="A36" s="204">
        <v>20</v>
      </c>
      <c r="B36" s="211" t="s">
        <v>1250</v>
      </c>
      <c r="C36" s="211">
        <v>5</v>
      </c>
      <c r="D36" s="211">
        <v>10</v>
      </c>
      <c r="E36" s="204" t="s">
        <v>5191</v>
      </c>
      <c r="F36" s="204" t="s">
        <v>5192</v>
      </c>
      <c r="G36" s="277" t="s">
        <v>5193</v>
      </c>
      <c r="H36" s="204" t="s">
        <v>5194</v>
      </c>
      <c r="I36" s="276">
        <v>1</v>
      </c>
      <c r="J36" s="211" t="s">
        <v>5195</v>
      </c>
      <c r="K36" s="211" t="s">
        <v>35</v>
      </c>
      <c r="L36" s="204" t="s">
        <v>944</v>
      </c>
      <c r="M36" s="277">
        <v>34241.46</v>
      </c>
      <c r="N36" s="277"/>
      <c r="O36" s="277">
        <v>34241.46</v>
      </c>
      <c r="P36" s="277"/>
      <c r="Q36" s="204" t="s">
        <v>5196</v>
      </c>
      <c r="R36" s="204" t="s">
        <v>5197</v>
      </c>
    </row>
    <row r="37" spans="1:55" s="158" customFormat="1" ht="62.25" customHeight="1">
      <c r="A37" s="204">
        <v>21</v>
      </c>
      <c r="B37" s="211" t="s">
        <v>1262</v>
      </c>
      <c r="C37" s="211">
        <v>4</v>
      </c>
      <c r="D37" s="211">
        <v>10</v>
      </c>
      <c r="E37" s="204" t="s">
        <v>5198</v>
      </c>
      <c r="F37" s="204" t="s">
        <v>5199</v>
      </c>
      <c r="G37" s="277" t="s">
        <v>1362</v>
      </c>
      <c r="H37" s="204" t="s">
        <v>180</v>
      </c>
      <c r="I37" s="276">
        <v>1</v>
      </c>
      <c r="J37" s="211" t="s">
        <v>5200</v>
      </c>
      <c r="K37" s="211" t="s">
        <v>44</v>
      </c>
      <c r="L37" s="204" t="s">
        <v>944</v>
      </c>
      <c r="M37" s="277">
        <v>7940</v>
      </c>
      <c r="N37" s="277"/>
      <c r="O37" s="277">
        <v>7940</v>
      </c>
      <c r="P37" s="277"/>
      <c r="Q37" s="204" t="s">
        <v>113</v>
      </c>
      <c r="R37" s="204" t="s">
        <v>5201</v>
      </c>
    </row>
    <row r="38" spans="1:55" s="158" customFormat="1" ht="28.5" customHeight="1">
      <c r="A38" s="501">
        <v>22</v>
      </c>
      <c r="B38" s="501" t="s">
        <v>1250</v>
      </c>
      <c r="C38" s="501">
        <v>5</v>
      </c>
      <c r="D38" s="501">
        <v>11</v>
      </c>
      <c r="E38" s="501" t="s">
        <v>5202</v>
      </c>
      <c r="F38" s="501" t="s">
        <v>5203</v>
      </c>
      <c r="G38" s="546" t="s">
        <v>1448</v>
      </c>
      <c r="H38" s="246" t="s">
        <v>5169</v>
      </c>
      <c r="I38" s="276">
        <v>1</v>
      </c>
      <c r="J38" s="501" t="s">
        <v>1788</v>
      </c>
      <c r="K38" s="501" t="s">
        <v>35</v>
      </c>
      <c r="L38" s="501" t="s">
        <v>944</v>
      </c>
      <c r="M38" s="546">
        <v>15518</v>
      </c>
      <c r="N38" s="546"/>
      <c r="O38" s="546">
        <v>15518</v>
      </c>
      <c r="P38" s="546"/>
      <c r="Q38" s="501" t="s">
        <v>5196</v>
      </c>
      <c r="R38" s="501" t="s">
        <v>5197</v>
      </c>
    </row>
    <row r="39" spans="1:55" s="158" customFormat="1" ht="30" customHeight="1">
      <c r="A39" s="503"/>
      <c r="B39" s="503"/>
      <c r="C39" s="503"/>
      <c r="D39" s="503"/>
      <c r="E39" s="503"/>
      <c r="F39" s="503"/>
      <c r="G39" s="547"/>
      <c r="H39" s="246" t="s">
        <v>992</v>
      </c>
      <c r="I39" s="276">
        <v>100</v>
      </c>
      <c r="J39" s="503"/>
      <c r="K39" s="503"/>
      <c r="L39" s="503"/>
      <c r="M39" s="547"/>
      <c r="N39" s="547"/>
      <c r="O39" s="547"/>
      <c r="P39" s="547"/>
      <c r="Q39" s="503"/>
      <c r="R39" s="503"/>
    </row>
    <row r="40" spans="1:55" s="158" customFormat="1" ht="30" customHeight="1">
      <c r="A40" s="501">
        <v>23</v>
      </c>
      <c r="B40" s="501" t="s">
        <v>47</v>
      </c>
      <c r="C40" s="501">
        <v>1</v>
      </c>
      <c r="D40" s="501">
        <v>11</v>
      </c>
      <c r="E40" s="501" t="s">
        <v>5204</v>
      </c>
      <c r="F40" s="501" t="s">
        <v>5205</v>
      </c>
      <c r="G40" s="546" t="s">
        <v>5209</v>
      </c>
      <c r="H40" s="246" t="s">
        <v>5210</v>
      </c>
      <c r="I40" s="276">
        <v>160</v>
      </c>
      <c r="J40" s="501" t="s">
        <v>5206</v>
      </c>
      <c r="K40" s="501" t="s">
        <v>42</v>
      </c>
      <c r="L40" s="501" t="s">
        <v>944</v>
      </c>
      <c r="M40" s="546">
        <v>39709</v>
      </c>
      <c r="N40" s="546"/>
      <c r="O40" s="546">
        <v>39709</v>
      </c>
      <c r="P40" s="546"/>
      <c r="Q40" s="501" t="s">
        <v>5207</v>
      </c>
      <c r="R40" s="501" t="s">
        <v>5208</v>
      </c>
    </row>
    <row r="41" spans="1:55" s="158" customFormat="1" ht="27.75" customHeight="1">
      <c r="A41" s="531"/>
      <c r="B41" s="531"/>
      <c r="C41" s="531"/>
      <c r="D41" s="502"/>
      <c r="E41" s="502"/>
      <c r="F41" s="502"/>
      <c r="G41" s="531"/>
      <c r="H41" s="246" t="s">
        <v>5211</v>
      </c>
      <c r="I41" s="276">
        <v>160</v>
      </c>
      <c r="J41" s="502"/>
      <c r="K41" s="502"/>
      <c r="L41" s="502"/>
      <c r="M41" s="548"/>
      <c r="N41" s="548"/>
      <c r="O41" s="548"/>
      <c r="P41" s="548"/>
      <c r="Q41" s="502"/>
      <c r="R41" s="502"/>
    </row>
    <row r="42" spans="1:55" s="158" customFormat="1" ht="25.5" customHeight="1">
      <c r="A42" s="527"/>
      <c r="B42" s="527"/>
      <c r="C42" s="527"/>
      <c r="D42" s="503"/>
      <c r="E42" s="503"/>
      <c r="F42" s="503"/>
      <c r="G42" s="527"/>
      <c r="H42" s="246" t="s">
        <v>5212</v>
      </c>
      <c r="I42" s="276">
        <v>41</v>
      </c>
      <c r="J42" s="503"/>
      <c r="K42" s="503"/>
      <c r="L42" s="503"/>
      <c r="M42" s="547"/>
      <c r="N42" s="547"/>
      <c r="O42" s="547"/>
      <c r="P42" s="547"/>
      <c r="Q42" s="503"/>
      <c r="R42" s="503"/>
    </row>
    <row r="43" spans="1:55" s="207" customFormat="1" ht="30.75" customHeight="1">
      <c r="A43" s="501">
        <v>24</v>
      </c>
      <c r="B43" s="501" t="s">
        <v>53</v>
      </c>
      <c r="C43" s="501">
        <v>1</v>
      </c>
      <c r="D43" s="501">
        <v>11</v>
      </c>
      <c r="E43" s="501" t="s">
        <v>5213</v>
      </c>
      <c r="F43" s="501" t="s">
        <v>5214</v>
      </c>
      <c r="G43" s="546" t="s">
        <v>2357</v>
      </c>
      <c r="H43" s="144" t="s">
        <v>5147</v>
      </c>
      <c r="I43" s="190">
        <v>1</v>
      </c>
      <c r="J43" s="501" t="s">
        <v>5215</v>
      </c>
      <c r="K43" s="501" t="s">
        <v>38</v>
      </c>
      <c r="L43" s="501" t="s">
        <v>944</v>
      </c>
      <c r="M43" s="546">
        <v>12207</v>
      </c>
      <c r="N43" s="546"/>
      <c r="O43" s="546">
        <v>12207</v>
      </c>
      <c r="P43" s="546"/>
      <c r="Q43" s="501" t="s">
        <v>5160</v>
      </c>
      <c r="R43" s="482" t="s">
        <v>5216</v>
      </c>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row>
    <row r="44" spans="1:55" s="207" customFormat="1" ht="30.75" customHeight="1">
      <c r="A44" s="503"/>
      <c r="B44" s="503"/>
      <c r="C44" s="503"/>
      <c r="D44" s="503"/>
      <c r="E44" s="503"/>
      <c r="F44" s="503"/>
      <c r="G44" s="547"/>
      <c r="H44" s="144" t="s">
        <v>180</v>
      </c>
      <c r="I44" s="190">
        <v>2</v>
      </c>
      <c r="J44" s="503"/>
      <c r="K44" s="503"/>
      <c r="L44" s="503"/>
      <c r="M44" s="547"/>
      <c r="N44" s="547"/>
      <c r="O44" s="547"/>
      <c r="P44" s="547"/>
      <c r="Q44" s="503"/>
      <c r="R44" s="482"/>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row>
    <row r="45" spans="1:55" s="158" customFormat="1" ht="35.25" customHeight="1">
      <c r="A45" s="501">
        <v>25</v>
      </c>
      <c r="B45" s="501" t="s">
        <v>50</v>
      </c>
      <c r="C45" s="501">
        <v>5</v>
      </c>
      <c r="D45" s="501">
        <v>11</v>
      </c>
      <c r="E45" s="501" t="s">
        <v>5217</v>
      </c>
      <c r="F45" s="501" t="s">
        <v>5218</v>
      </c>
      <c r="G45" s="546" t="s">
        <v>5219</v>
      </c>
      <c r="H45" s="144" t="s">
        <v>5158</v>
      </c>
      <c r="I45" s="276">
        <v>1</v>
      </c>
      <c r="J45" s="501" t="s">
        <v>1455</v>
      </c>
      <c r="K45" s="501" t="s">
        <v>42</v>
      </c>
      <c r="L45" s="501" t="s">
        <v>944</v>
      </c>
      <c r="M45" s="546">
        <v>20947</v>
      </c>
      <c r="N45" s="546"/>
      <c r="O45" s="546">
        <v>20947</v>
      </c>
      <c r="P45" s="546"/>
      <c r="Q45" s="501" t="s">
        <v>5220</v>
      </c>
      <c r="R45" s="501" t="s">
        <v>5221</v>
      </c>
    </row>
    <row r="46" spans="1:55" s="158" customFormat="1" ht="23.25" customHeight="1">
      <c r="A46" s="502"/>
      <c r="B46" s="502"/>
      <c r="C46" s="502"/>
      <c r="D46" s="502"/>
      <c r="E46" s="502"/>
      <c r="F46" s="502"/>
      <c r="G46" s="548"/>
      <c r="H46" s="144" t="s">
        <v>992</v>
      </c>
      <c r="I46" s="276">
        <v>60</v>
      </c>
      <c r="J46" s="502"/>
      <c r="K46" s="502"/>
      <c r="L46" s="502"/>
      <c r="M46" s="548"/>
      <c r="N46" s="548"/>
      <c r="O46" s="548"/>
      <c r="P46" s="548"/>
      <c r="Q46" s="502"/>
      <c r="R46" s="502"/>
    </row>
    <row r="47" spans="1:55" s="158" customFormat="1" ht="21" customHeight="1">
      <c r="A47" s="502"/>
      <c r="B47" s="502"/>
      <c r="C47" s="502"/>
      <c r="D47" s="502"/>
      <c r="E47" s="502"/>
      <c r="F47" s="502"/>
      <c r="G47" s="548"/>
      <c r="H47" s="144" t="s">
        <v>180</v>
      </c>
      <c r="I47" s="276">
        <v>1</v>
      </c>
      <c r="J47" s="502"/>
      <c r="K47" s="502"/>
      <c r="L47" s="502"/>
      <c r="M47" s="548"/>
      <c r="N47" s="548"/>
      <c r="O47" s="548"/>
      <c r="P47" s="548"/>
      <c r="Q47" s="502"/>
      <c r="R47" s="502"/>
    </row>
    <row r="48" spans="1:55" s="158" customFormat="1" ht="22.5" customHeight="1">
      <c r="A48" s="503"/>
      <c r="B48" s="503"/>
      <c r="C48" s="503"/>
      <c r="D48" s="503"/>
      <c r="E48" s="503"/>
      <c r="F48" s="503"/>
      <c r="G48" s="547"/>
      <c r="H48" s="144" t="s">
        <v>2581</v>
      </c>
      <c r="I48" s="276">
        <v>1</v>
      </c>
      <c r="J48" s="503"/>
      <c r="K48" s="503"/>
      <c r="L48" s="503"/>
      <c r="M48" s="547"/>
      <c r="N48" s="547"/>
      <c r="O48" s="547"/>
      <c r="P48" s="547"/>
      <c r="Q48" s="503"/>
      <c r="R48" s="503"/>
    </row>
    <row r="49" spans="1:22" s="158" customFormat="1" ht="28.5" customHeight="1">
      <c r="A49" s="501">
        <v>26</v>
      </c>
      <c r="B49" s="501" t="s">
        <v>1262</v>
      </c>
      <c r="C49" s="501">
        <v>5</v>
      </c>
      <c r="D49" s="501">
        <v>12</v>
      </c>
      <c r="E49" s="501" t="s">
        <v>5222</v>
      </c>
      <c r="F49" s="501" t="s">
        <v>5223</v>
      </c>
      <c r="G49" s="546" t="s">
        <v>5224</v>
      </c>
      <c r="H49" s="204" t="s">
        <v>2605</v>
      </c>
      <c r="I49" s="276">
        <v>4</v>
      </c>
      <c r="J49" s="501" t="s">
        <v>5225</v>
      </c>
      <c r="K49" s="501" t="s">
        <v>44</v>
      </c>
      <c r="L49" s="501" t="s">
        <v>944</v>
      </c>
      <c r="M49" s="546">
        <v>29690</v>
      </c>
      <c r="N49" s="546"/>
      <c r="O49" s="546">
        <v>29690</v>
      </c>
      <c r="P49" s="546"/>
      <c r="Q49" s="501" t="s">
        <v>5226</v>
      </c>
      <c r="R49" s="501" t="s">
        <v>5227</v>
      </c>
    </row>
    <row r="50" spans="1:22" s="158" customFormat="1" ht="18.75" customHeight="1">
      <c r="A50" s="502"/>
      <c r="B50" s="502"/>
      <c r="C50" s="502"/>
      <c r="D50" s="502"/>
      <c r="E50" s="502"/>
      <c r="F50" s="502"/>
      <c r="G50" s="548"/>
      <c r="H50" s="204" t="s">
        <v>992</v>
      </c>
      <c r="I50" s="276">
        <v>48</v>
      </c>
      <c r="J50" s="502"/>
      <c r="K50" s="502"/>
      <c r="L50" s="502"/>
      <c r="M50" s="548"/>
      <c r="N50" s="548"/>
      <c r="O50" s="548"/>
      <c r="P50" s="548"/>
      <c r="Q50" s="502"/>
      <c r="R50" s="502"/>
    </row>
    <row r="51" spans="1:22" s="158" customFormat="1" ht="24" customHeight="1">
      <c r="A51" s="502"/>
      <c r="B51" s="502"/>
      <c r="C51" s="502"/>
      <c r="D51" s="502"/>
      <c r="E51" s="502"/>
      <c r="F51" s="502"/>
      <c r="G51" s="548"/>
      <c r="H51" s="204" t="s">
        <v>5228</v>
      </c>
      <c r="I51" s="276">
        <v>1</v>
      </c>
      <c r="J51" s="502"/>
      <c r="K51" s="502"/>
      <c r="L51" s="502"/>
      <c r="M51" s="548"/>
      <c r="N51" s="548"/>
      <c r="O51" s="548"/>
      <c r="P51" s="548"/>
      <c r="Q51" s="502"/>
      <c r="R51" s="502"/>
    </row>
    <row r="52" spans="1:22" s="158" customFormat="1" ht="23.25" customHeight="1">
      <c r="A52" s="503"/>
      <c r="B52" s="503"/>
      <c r="C52" s="503"/>
      <c r="D52" s="503"/>
      <c r="E52" s="503"/>
      <c r="F52" s="503"/>
      <c r="G52" s="547"/>
      <c r="H52" s="204" t="s">
        <v>992</v>
      </c>
      <c r="I52" s="276">
        <v>30</v>
      </c>
      <c r="J52" s="503"/>
      <c r="K52" s="503"/>
      <c r="L52" s="503"/>
      <c r="M52" s="547"/>
      <c r="N52" s="547"/>
      <c r="O52" s="547"/>
      <c r="P52" s="547"/>
      <c r="Q52" s="503"/>
      <c r="R52" s="503"/>
    </row>
    <row r="53" spans="1:22" s="158" customFormat="1" ht="30" customHeight="1">
      <c r="A53" s="501">
        <v>27</v>
      </c>
      <c r="B53" s="501" t="s">
        <v>53</v>
      </c>
      <c r="C53" s="501">
        <v>3</v>
      </c>
      <c r="D53" s="501">
        <v>12</v>
      </c>
      <c r="E53" s="501" t="s">
        <v>5229</v>
      </c>
      <c r="F53" s="501" t="s">
        <v>5230</v>
      </c>
      <c r="G53" s="546" t="s">
        <v>5231</v>
      </c>
      <c r="H53" s="144" t="s">
        <v>5232</v>
      </c>
      <c r="I53" s="276">
        <v>3000</v>
      </c>
      <c r="J53" s="501" t="s">
        <v>5233</v>
      </c>
      <c r="K53" s="501" t="s">
        <v>44</v>
      </c>
      <c r="L53" s="501" t="s">
        <v>944</v>
      </c>
      <c r="M53" s="546">
        <v>6100</v>
      </c>
      <c r="N53" s="546"/>
      <c r="O53" s="546">
        <v>6100</v>
      </c>
      <c r="P53" s="546"/>
      <c r="Q53" s="501" t="s">
        <v>5171</v>
      </c>
      <c r="R53" s="501" t="s">
        <v>5172</v>
      </c>
    </row>
    <row r="54" spans="1:22" s="158" customFormat="1" ht="23.25" customHeight="1">
      <c r="A54" s="502"/>
      <c r="B54" s="502"/>
      <c r="C54" s="502"/>
      <c r="D54" s="502"/>
      <c r="E54" s="502"/>
      <c r="F54" s="502"/>
      <c r="G54" s="548"/>
      <c r="H54" s="144" t="s">
        <v>5234</v>
      </c>
      <c r="I54" s="276">
        <v>10000</v>
      </c>
      <c r="J54" s="502"/>
      <c r="K54" s="502"/>
      <c r="L54" s="502"/>
      <c r="M54" s="548"/>
      <c r="N54" s="548"/>
      <c r="O54" s="548"/>
      <c r="P54" s="548"/>
      <c r="Q54" s="502"/>
      <c r="R54" s="502"/>
    </row>
    <row r="55" spans="1:22" s="158" customFormat="1" ht="30.75" customHeight="1">
      <c r="A55" s="503"/>
      <c r="B55" s="503"/>
      <c r="C55" s="503"/>
      <c r="D55" s="503"/>
      <c r="E55" s="503"/>
      <c r="F55" s="503"/>
      <c r="G55" s="547"/>
      <c r="H55" s="144" t="s">
        <v>5235</v>
      </c>
      <c r="I55" s="276">
        <v>5000</v>
      </c>
      <c r="J55" s="503"/>
      <c r="K55" s="503"/>
      <c r="L55" s="503"/>
      <c r="M55" s="547"/>
      <c r="N55" s="547"/>
      <c r="O55" s="547"/>
      <c r="P55" s="547"/>
      <c r="Q55" s="503"/>
      <c r="R55" s="503"/>
    </row>
    <row r="56" spans="1:22" s="158" customFormat="1" ht="75" customHeight="1">
      <c r="A56" s="204">
        <v>28</v>
      </c>
      <c r="B56" s="211" t="s">
        <v>1250</v>
      </c>
      <c r="C56" s="211">
        <v>5</v>
      </c>
      <c r="D56" s="211">
        <v>13</v>
      </c>
      <c r="E56" s="204" t="s">
        <v>5236</v>
      </c>
      <c r="F56" s="204" t="s">
        <v>5237</v>
      </c>
      <c r="G56" s="277" t="s">
        <v>5238</v>
      </c>
      <c r="H56" s="144" t="s">
        <v>5239</v>
      </c>
      <c r="I56" s="276">
        <v>1</v>
      </c>
      <c r="J56" s="211" t="s">
        <v>5240</v>
      </c>
      <c r="K56" s="211" t="s">
        <v>44</v>
      </c>
      <c r="L56" s="204" t="s">
        <v>944</v>
      </c>
      <c r="M56" s="277">
        <v>19519.849999999999</v>
      </c>
      <c r="N56" s="277"/>
      <c r="O56" s="277">
        <v>19519.849999999999</v>
      </c>
      <c r="P56" s="277"/>
      <c r="Q56" s="204" t="s">
        <v>113</v>
      </c>
      <c r="R56" s="204" t="s">
        <v>5201</v>
      </c>
    </row>
    <row r="57" spans="1:22" s="158" customFormat="1" ht="90" customHeight="1">
      <c r="A57" s="204">
        <v>29</v>
      </c>
      <c r="B57" s="211" t="s">
        <v>53</v>
      </c>
      <c r="C57" s="211">
        <v>1</v>
      </c>
      <c r="D57" s="211">
        <v>13</v>
      </c>
      <c r="E57" s="204" t="s">
        <v>5241</v>
      </c>
      <c r="F57" s="204" t="s">
        <v>5242</v>
      </c>
      <c r="G57" s="277" t="s">
        <v>5243</v>
      </c>
      <c r="H57" s="144" t="s">
        <v>992</v>
      </c>
      <c r="I57" s="276">
        <v>70</v>
      </c>
      <c r="J57" s="211" t="s">
        <v>5244</v>
      </c>
      <c r="K57" s="211" t="s">
        <v>40</v>
      </c>
      <c r="L57" s="204" t="s">
        <v>944</v>
      </c>
      <c r="M57" s="277">
        <v>10531</v>
      </c>
      <c r="N57" s="277"/>
      <c r="O57" s="277">
        <v>10531</v>
      </c>
      <c r="P57" s="277"/>
      <c r="Q57" s="204" t="s">
        <v>5245</v>
      </c>
      <c r="R57" s="204" t="s">
        <v>5246</v>
      </c>
    </row>
    <row r="58" spans="1:22" s="158" customFormat="1" ht="30" customHeight="1">
      <c r="A58" s="501">
        <v>30</v>
      </c>
      <c r="B58" s="501" t="s">
        <v>1250</v>
      </c>
      <c r="C58" s="501">
        <v>5</v>
      </c>
      <c r="D58" s="501">
        <v>13</v>
      </c>
      <c r="E58" s="501" t="s">
        <v>5247</v>
      </c>
      <c r="F58" s="501" t="s">
        <v>5248</v>
      </c>
      <c r="G58" s="546" t="s">
        <v>5249</v>
      </c>
      <c r="H58" s="144" t="s">
        <v>5251</v>
      </c>
      <c r="I58" s="276">
        <v>1</v>
      </c>
      <c r="J58" s="501" t="s">
        <v>5250</v>
      </c>
      <c r="K58" s="501" t="s">
        <v>44</v>
      </c>
      <c r="L58" s="501" t="s">
        <v>944</v>
      </c>
      <c r="M58" s="546">
        <v>41063</v>
      </c>
      <c r="N58" s="546"/>
      <c r="O58" s="546">
        <v>41063</v>
      </c>
      <c r="P58" s="546"/>
      <c r="Q58" s="501" t="s">
        <v>113</v>
      </c>
      <c r="R58" s="501" t="s">
        <v>5201</v>
      </c>
    </row>
    <row r="59" spans="1:22" s="158" customFormat="1" ht="27.75" customHeight="1">
      <c r="A59" s="503"/>
      <c r="B59" s="503"/>
      <c r="C59" s="503"/>
      <c r="D59" s="503"/>
      <c r="E59" s="503"/>
      <c r="F59" s="503"/>
      <c r="G59" s="547"/>
      <c r="H59" s="144" t="s">
        <v>992</v>
      </c>
      <c r="I59" s="276">
        <v>25</v>
      </c>
      <c r="J59" s="503"/>
      <c r="K59" s="503"/>
      <c r="L59" s="503"/>
      <c r="M59" s="547"/>
      <c r="N59" s="547"/>
      <c r="O59" s="547"/>
      <c r="P59" s="547"/>
      <c r="Q59" s="503"/>
      <c r="R59" s="503"/>
    </row>
    <row r="60" spans="1:22" s="158" customFormat="1" ht="90" customHeight="1">
      <c r="A60" s="204">
        <v>31</v>
      </c>
      <c r="B60" s="211" t="s">
        <v>1250</v>
      </c>
      <c r="C60" s="211">
        <v>3</v>
      </c>
      <c r="D60" s="211">
        <v>13</v>
      </c>
      <c r="E60" s="204" t="s">
        <v>5252</v>
      </c>
      <c r="F60" s="204" t="s">
        <v>5253</v>
      </c>
      <c r="G60" s="277" t="s">
        <v>5254</v>
      </c>
      <c r="H60" s="204" t="s">
        <v>5255</v>
      </c>
      <c r="I60" s="276">
        <v>10</v>
      </c>
      <c r="J60" s="211" t="s">
        <v>5256</v>
      </c>
      <c r="K60" s="211" t="s">
        <v>44</v>
      </c>
      <c r="L60" s="204" t="s">
        <v>944</v>
      </c>
      <c r="M60" s="277">
        <v>84570</v>
      </c>
      <c r="N60" s="277"/>
      <c r="O60" s="277">
        <v>84570</v>
      </c>
      <c r="P60" s="277"/>
      <c r="Q60" s="204" t="s">
        <v>5257</v>
      </c>
      <c r="R60" s="204" t="s">
        <v>5258</v>
      </c>
    </row>
    <row r="61" spans="1:22" s="158" customFormat="1" ht="105" customHeight="1">
      <c r="A61" s="204">
        <v>32</v>
      </c>
      <c r="B61" s="211" t="s">
        <v>1250</v>
      </c>
      <c r="C61" s="211">
        <v>5</v>
      </c>
      <c r="D61" s="211">
        <v>13</v>
      </c>
      <c r="E61" s="204" t="s">
        <v>5259</v>
      </c>
      <c r="F61" s="204" t="s">
        <v>5260</v>
      </c>
      <c r="G61" s="277" t="s">
        <v>5261</v>
      </c>
      <c r="H61" s="144" t="s">
        <v>5262</v>
      </c>
      <c r="I61" s="190">
        <v>1</v>
      </c>
      <c r="J61" s="204" t="s">
        <v>5263</v>
      </c>
      <c r="K61" s="211" t="s">
        <v>46</v>
      </c>
      <c r="L61" s="204" t="s">
        <v>944</v>
      </c>
      <c r="M61" s="277">
        <v>16230</v>
      </c>
      <c r="N61" s="277"/>
      <c r="O61" s="277">
        <v>16230</v>
      </c>
      <c r="P61" s="277"/>
      <c r="Q61" s="204" t="s">
        <v>5196</v>
      </c>
      <c r="R61" s="204" t="s">
        <v>5197</v>
      </c>
    </row>
    <row r="62" spans="1:22" s="203" customFormat="1" ht="59.25" customHeight="1">
      <c r="A62" s="204">
        <v>33</v>
      </c>
      <c r="B62" s="211" t="s">
        <v>50</v>
      </c>
      <c r="C62" s="211">
        <v>1</v>
      </c>
      <c r="D62" s="211">
        <v>13</v>
      </c>
      <c r="E62" s="204" t="s">
        <v>5264</v>
      </c>
      <c r="F62" s="204" t="s">
        <v>5265</v>
      </c>
      <c r="G62" s="277" t="s">
        <v>5266</v>
      </c>
      <c r="H62" s="204" t="s">
        <v>5267</v>
      </c>
      <c r="I62" s="276">
        <v>1</v>
      </c>
      <c r="J62" s="211" t="s">
        <v>5268</v>
      </c>
      <c r="K62" s="211" t="s">
        <v>35</v>
      </c>
      <c r="L62" s="204" t="s">
        <v>944</v>
      </c>
      <c r="M62" s="277">
        <v>17400</v>
      </c>
      <c r="N62" s="277"/>
      <c r="O62" s="277">
        <v>17400</v>
      </c>
      <c r="P62" s="277"/>
      <c r="Q62" s="204" t="s">
        <v>5269</v>
      </c>
      <c r="R62" s="204" t="s">
        <v>5102</v>
      </c>
    </row>
    <row r="63" spans="1:22" s="158" customFormat="1" ht="33.75" customHeight="1">
      <c r="A63" s="501">
        <v>34</v>
      </c>
      <c r="B63" s="501" t="s">
        <v>1250</v>
      </c>
      <c r="C63" s="501">
        <v>1</v>
      </c>
      <c r="D63" s="501">
        <v>11</v>
      </c>
      <c r="E63" s="501" t="s">
        <v>5270</v>
      </c>
      <c r="F63" s="501" t="s">
        <v>5271</v>
      </c>
      <c r="G63" s="546" t="s">
        <v>5272</v>
      </c>
      <c r="H63" s="144" t="s">
        <v>5273</v>
      </c>
      <c r="I63" s="276">
        <v>1</v>
      </c>
      <c r="J63" s="501" t="s">
        <v>5274</v>
      </c>
      <c r="K63" s="501" t="s">
        <v>44</v>
      </c>
      <c r="L63" s="501" t="s">
        <v>944</v>
      </c>
      <c r="M63" s="546">
        <v>31619</v>
      </c>
      <c r="N63" s="546"/>
      <c r="O63" s="546">
        <v>31619</v>
      </c>
      <c r="P63" s="546"/>
      <c r="Q63" s="501" t="s">
        <v>5275</v>
      </c>
      <c r="R63" s="501" t="s">
        <v>5276</v>
      </c>
      <c r="S63" s="549"/>
      <c r="T63" s="550"/>
      <c r="U63" s="550"/>
      <c r="V63" s="550"/>
    </row>
    <row r="64" spans="1:22" s="158" customFormat="1" ht="33.75" customHeight="1">
      <c r="A64" s="502"/>
      <c r="B64" s="502"/>
      <c r="C64" s="502"/>
      <c r="D64" s="502"/>
      <c r="E64" s="502"/>
      <c r="F64" s="502"/>
      <c r="G64" s="548"/>
      <c r="H64" s="144" t="s">
        <v>5277</v>
      </c>
      <c r="I64" s="276" t="s">
        <v>5278</v>
      </c>
      <c r="J64" s="502"/>
      <c r="K64" s="502"/>
      <c r="L64" s="502"/>
      <c r="M64" s="548"/>
      <c r="N64" s="548"/>
      <c r="O64" s="548"/>
      <c r="P64" s="548"/>
      <c r="Q64" s="502"/>
      <c r="R64" s="502"/>
      <c r="S64" s="549"/>
      <c r="T64" s="550"/>
      <c r="U64" s="550"/>
      <c r="V64" s="550"/>
    </row>
    <row r="65" spans="1:22" s="203" customFormat="1" ht="68.25" customHeight="1">
      <c r="A65" s="503"/>
      <c r="B65" s="503"/>
      <c r="C65" s="503"/>
      <c r="D65" s="503"/>
      <c r="E65" s="503"/>
      <c r="F65" s="503"/>
      <c r="G65" s="547"/>
      <c r="H65" s="144" t="s">
        <v>2581</v>
      </c>
      <c r="I65" s="276">
        <v>1</v>
      </c>
      <c r="J65" s="503"/>
      <c r="K65" s="503"/>
      <c r="L65" s="503"/>
      <c r="M65" s="547"/>
      <c r="N65" s="547"/>
      <c r="O65" s="547"/>
      <c r="P65" s="547"/>
      <c r="Q65" s="503"/>
      <c r="R65" s="503"/>
      <c r="S65" s="551"/>
      <c r="T65" s="550"/>
      <c r="U65" s="550"/>
      <c r="V65" s="550"/>
    </row>
    <row r="66" spans="1:22" s="203" customFormat="1" ht="59.25" customHeight="1">
      <c r="A66" s="204">
        <v>35</v>
      </c>
      <c r="B66" s="211" t="s">
        <v>53</v>
      </c>
      <c r="C66" s="211">
        <v>1</v>
      </c>
      <c r="D66" s="211">
        <v>13</v>
      </c>
      <c r="E66" s="204" t="s">
        <v>5279</v>
      </c>
      <c r="F66" s="204" t="s">
        <v>5280</v>
      </c>
      <c r="G66" s="277" t="s">
        <v>5281</v>
      </c>
      <c r="H66" s="144" t="s">
        <v>5147</v>
      </c>
      <c r="I66" s="276">
        <v>1</v>
      </c>
      <c r="J66" s="211" t="s">
        <v>5282</v>
      </c>
      <c r="K66" s="211" t="s">
        <v>42</v>
      </c>
      <c r="L66" s="204" t="s">
        <v>944</v>
      </c>
      <c r="M66" s="277">
        <v>11415.79</v>
      </c>
      <c r="N66" s="277"/>
      <c r="O66" s="277">
        <v>11415.79</v>
      </c>
      <c r="P66" s="277"/>
      <c r="Q66" s="204" t="s">
        <v>113</v>
      </c>
      <c r="R66" s="204" t="s">
        <v>5201</v>
      </c>
      <c r="S66" s="551"/>
      <c r="T66" s="550"/>
      <c r="U66" s="550"/>
      <c r="V66" s="550"/>
    </row>
    <row r="67" spans="1:22" s="203" customFormat="1" ht="34.5" customHeight="1">
      <c r="A67" s="552">
        <v>36</v>
      </c>
      <c r="B67" s="501" t="s">
        <v>1250</v>
      </c>
      <c r="C67" s="501">
        <v>1</v>
      </c>
      <c r="D67" s="501">
        <v>12</v>
      </c>
      <c r="E67" s="501" t="s">
        <v>5283</v>
      </c>
      <c r="F67" s="501" t="s">
        <v>5284</v>
      </c>
      <c r="G67" s="546" t="s">
        <v>51</v>
      </c>
      <c r="H67" s="144" t="s">
        <v>5285</v>
      </c>
      <c r="I67" s="276">
        <v>1</v>
      </c>
      <c r="J67" s="501" t="s">
        <v>5286</v>
      </c>
      <c r="K67" s="501" t="s">
        <v>35</v>
      </c>
      <c r="L67" s="501" t="s">
        <v>944</v>
      </c>
      <c r="M67" s="546">
        <v>16210</v>
      </c>
      <c r="N67" s="546"/>
      <c r="O67" s="546">
        <v>16210</v>
      </c>
      <c r="P67" s="546"/>
      <c r="Q67" s="501" t="s">
        <v>113</v>
      </c>
      <c r="R67" s="501" t="s">
        <v>5201</v>
      </c>
      <c r="S67" s="178"/>
      <c r="T67" s="179"/>
      <c r="U67" s="179"/>
      <c r="V67" s="179"/>
    </row>
    <row r="68" spans="1:22" s="141" customFormat="1" ht="25.5" customHeight="1">
      <c r="A68" s="553"/>
      <c r="B68" s="503"/>
      <c r="C68" s="503"/>
      <c r="D68" s="503"/>
      <c r="E68" s="503"/>
      <c r="F68" s="503"/>
      <c r="G68" s="547"/>
      <c r="H68" s="144" t="s">
        <v>992</v>
      </c>
      <c r="I68" s="276">
        <v>25</v>
      </c>
      <c r="J68" s="503"/>
      <c r="K68" s="503"/>
      <c r="L68" s="503"/>
      <c r="M68" s="547"/>
      <c r="N68" s="547"/>
      <c r="O68" s="547"/>
      <c r="P68" s="547"/>
      <c r="Q68" s="503"/>
      <c r="R68" s="503"/>
    </row>
    <row r="69" spans="1:22" s="203" customFormat="1" ht="25.5" customHeight="1">
      <c r="A69" s="482">
        <v>37</v>
      </c>
      <c r="B69" s="501" t="s">
        <v>1262</v>
      </c>
      <c r="C69" s="501">
        <v>5</v>
      </c>
      <c r="D69" s="501">
        <v>10</v>
      </c>
      <c r="E69" s="511" t="s">
        <v>5287</v>
      </c>
      <c r="F69" s="501" t="s">
        <v>5205</v>
      </c>
      <c r="G69" s="546" t="s">
        <v>492</v>
      </c>
      <c r="H69" s="204" t="s">
        <v>5288</v>
      </c>
      <c r="I69" s="190">
        <v>1</v>
      </c>
      <c r="J69" s="501" t="s">
        <v>5289</v>
      </c>
      <c r="K69" s="501" t="s">
        <v>44</v>
      </c>
      <c r="L69" s="501" t="s">
        <v>944</v>
      </c>
      <c r="M69" s="546">
        <v>33765</v>
      </c>
      <c r="N69" s="279"/>
      <c r="O69" s="546">
        <v>33765</v>
      </c>
      <c r="P69" s="279"/>
      <c r="Q69" s="501" t="s">
        <v>5290</v>
      </c>
      <c r="R69" s="482" t="s">
        <v>5291</v>
      </c>
    </row>
    <row r="70" spans="1:22" s="203" customFormat="1" ht="42" customHeight="1">
      <c r="A70" s="482"/>
      <c r="B70" s="503"/>
      <c r="C70" s="503"/>
      <c r="D70" s="503"/>
      <c r="E70" s="512"/>
      <c r="F70" s="503"/>
      <c r="G70" s="547"/>
      <c r="H70" s="204" t="s">
        <v>992</v>
      </c>
      <c r="I70" s="190">
        <v>2000</v>
      </c>
      <c r="J70" s="503"/>
      <c r="K70" s="503"/>
      <c r="L70" s="503"/>
      <c r="M70" s="547"/>
      <c r="N70" s="280"/>
      <c r="O70" s="547"/>
      <c r="P70" s="280"/>
      <c r="Q70" s="503"/>
      <c r="R70" s="482"/>
    </row>
    <row r="71" spans="1:22" s="203" customFormat="1" ht="140.25">
      <c r="A71" s="144">
        <v>38</v>
      </c>
      <c r="B71" s="144" t="s">
        <v>5292</v>
      </c>
      <c r="C71" s="144">
        <v>1</v>
      </c>
      <c r="D71" s="144">
        <v>3</v>
      </c>
      <c r="E71" s="144" t="s">
        <v>5293</v>
      </c>
      <c r="F71" s="281" t="s">
        <v>5294</v>
      </c>
      <c r="G71" s="281" t="s">
        <v>5295</v>
      </c>
      <c r="H71" s="144" t="s">
        <v>5296</v>
      </c>
      <c r="I71" s="144" t="s">
        <v>5297</v>
      </c>
      <c r="J71" s="281" t="s">
        <v>5298</v>
      </c>
      <c r="K71" s="144" t="s">
        <v>5005</v>
      </c>
      <c r="L71" s="144" t="s">
        <v>35</v>
      </c>
      <c r="M71" s="144" t="s">
        <v>5005</v>
      </c>
      <c r="N71" s="282">
        <v>100000</v>
      </c>
      <c r="O71" s="144" t="s">
        <v>5005</v>
      </c>
      <c r="P71" s="282">
        <f>N71</f>
        <v>100000</v>
      </c>
      <c r="Q71" s="144" t="s">
        <v>5299</v>
      </c>
      <c r="R71" s="281" t="s">
        <v>5300</v>
      </c>
    </row>
    <row r="72" spans="1:22" s="203" customFormat="1" ht="216.75">
      <c r="A72" s="272">
        <v>39</v>
      </c>
      <c r="B72" s="144" t="s">
        <v>53</v>
      </c>
      <c r="C72" s="144">
        <v>1</v>
      </c>
      <c r="D72" s="144">
        <v>6</v>
      </c>
      <c r="E72" s="144" t="s">
        <v>5301</v>
      </c>
      <c r="F72" s="281" t="s">
        <v>5302</v>
      </c>
      <c r="G72" s="144" t="s">
        <v>5303</v>
      </c>
      <c r="H72" s="144" t="s">
        <v>5304</v>
      </c>
      <c r="I72" s="144" t="s">
        <v>5305</v>
      </c>
      <c r="J72" s="281" t="s">
        <v>5306</v>
      </c>
      <c r="K72" s="144" t="s">
        <v>5005</v>
      </c>
      <c r="L72" s="144" t="s">
        <v>40</v>
      </c>
      <c r="M72" s="144" t="s">
        <v>5005</v>
      </c>
      <c r="N72" s="283">
        <v>22980</v>
      </c>
      <c r="O72" s="144" t="s">
        <v>5005</v>
      </c>
      <c r="P72" s="283">
        <v>22980</v>
      </c>
      <c r="Q72" s="144" t="s">
        <v>5299</v>
      </c>
      <c r="R72" s="281" t="s">
        <v>5300</v>
      </c>
    </row>
    <row r="73" spans="1:22" s="203" customFormat="1" ht="153">
      <c r="A73" s="213">
        <v>40</v>
      </c>
      <c r="B73" s="144" t="s">
        <v>53</v>
      </c>
      <c r="C73" s="144">
        <v>1</v>
      </c>
      <c r="D73" s="144">
        <v>6</v>
      </c>
      <c r="E73" s="144" t="s">
        <v>5307</v>
      </c>
      <c r="F73" s="281" t="s">
        <v>5308</v>
      </c>
      <c r="G73" s="144" t="s">
        <v>5309</v>
      </c>
      <c r="H73" s="144" t="s">
        <v>5310</v>
      </c>
      <c r="I73" s="144" t="s">
        <v>5311</v>
      </c>
      <c r="J73" s="281" t="s">
        <v>5312</v>
      </c>
      <c r="K73" s="144" t="s">
        <v>5005</v>
      </c>
      <c r="L73" s="144" t="s">
        <v>1545</v>
      </c>
      <c r="M73" s="144" t="s">
        <v>5005</v>
      </c>
      <c r="N73" s="282">
        <v>30200</v>
      </c>
      <c r="O73" s="144" t="s">
        <v>5005</v>
      </c>
      <c r="P73" s="282">
        <v>30200</v>
      </c>
      <c r="Q73" s="144" t="s">
        <v>5299</v>
      </c>
      <c r="R73" s="281" t="s">
        <v>5300</v>
      </c>
    </row>
    <row r="74" spans="1:22" s="203" customFormat="1" ht="140.25">
      <c r="A74" s="144">
        <v>41</v>
      </c>
      <c r="B74" s="144" t="s">
        <v>1250</v>
      </c>
      <c r="C74" s="144">
        <v>3</v>
      </c>
      <c r="D74" s="144">
        <v>10</v>
      </c>
      <c r="E74" s="144" t="s">
        <v>5313</v>
      </c>
      <c r="F74" s="281" t="s">
        <v>5314</v>
      </c>
      <c r="G74" s="144" t="s">
        <v>5315</v>
      </c>
      <c r="H74" s="144" t="s">
        <v>5316</v>
      </c>
      <c r="I74" s="144">
        <v>1000</v>
      </c>
      <c r="J74" s="144" t="s">
        <v>5317</v>
      </c>
      <c r="K74" s="144" t="s">
        <v>5005</v>
      </c>
      <c r="L74" s="144" t="s">
        <v>38</v>
      </c>
      <c r="M74" s="144" t="s">
        <v>5005</v>
      </c>
      <c r="N74" s="282">
        <v>15000</v>
      </c>
      <c r="O74" s="144" t="s">
        <v>5005</v>
      </c>
      <c r="P74" s="282">
        <v>15000</v>
      </c>
      <c r="Q74" s="144" t="s">
        <v>5299</v>
      </c>
      <c r="R74" s="281" t="s">
        <v>5300</v>
      </c>
    </row>
    <row r="75" spans="1:22" s="203" customFormat="1" ht="145.5" customHeight="1">
      <c r="A75" s="144">
        <v>42</v>
      </c>
      <c r="B75" s="144" t="s">
        <v>5318</v>
      </c>
      <c r="C75" s="144">
        <v>1</v>
      </c>
      <c r="D75" s="144">
        <v>9</v>
      </c>
      <c r="E75" s="284" t="s">
        <v>5319</v>
      </c>
      <c r="F75" s="285" t="s">
        <v>5320</v>
      </c>
      <c r="G75" s="144" t="s">
        <v>1269</v>
      </c>
      <c r="H75" s="144" t="s">
        <v>5321</v>
      </c>
      <c r="I75" s="144">
        <v>25</v>
      </c>
      <c r="J75" s="284" t="s">
        <v>5322</v>
      </c>
      <c r="K75" s="144" t="s">
        <v>5005</v>
      </c>
      <c r="L75" s="144" t="s">
        <v>46</v>
      </c>
      <c r="M75" s="144" t="s">
        <v>5005</v>
      </c>
      <c r="N75" s="282">
        <v>47000</v>
      </c>
      <c r="O75" s="144" t="s">
        <v>5005</v>
      </c>
      <c r="P75" s="282">
        <f>N75</f>
        <v>47000</v>
      </c>
      <c r="Q75" s="281" t="s">
        <v>5299</v>
      </c>
      <c r="R75" s="281" t="s">
        <v>5300</v>
      </c>
    </row>
    <row r="76" spans="1:22" s="203" customFormat="1" ht="153">
      <c r="A76" s="144">
        <v>43</v>
      </c>
      <c r="B76" s="144" t="s">
        <v>1262</v>
      </c>
      <c r="C76" s="144">
        <v>3</v>
      </c>
      <c r="D76" s="144">
        <v>10</v>
      </c>
      <c r="E76" s="144" t="s">
        <v>5323</v>
      </c>
      <c r="F76" s="281" t="s">
        <v>5324</v>
      </c>
      <c r="G76" s="144" t="s">
        <v>5325</v>
      </c>
      <c r="H76" s="144" t="s">
        <v>5326</v>
      </c>
      <c r="I76" s="144" t="s">
        <v>5327</v>
      </c>
      <c r="J76" s="144" t="s">
        <v>5328</v>
      </c>
      <c r="K76" s="144" t="s">
        <v>5005</v>
      </c>
      <c r="L76" s="144" t="s">
        <v>38</v>
      </c>
      <c r="M76" s="144" t="s">
        <v>5005</v>
      </c>
      <c r="N76" s="282">
        <v>17000</v>
      </c>
      <c r="O76" s="144" t="s">
        <v>5005</v>
      </c>
      <c r="P76" s="282">
        <v>17000</v>
      </c>
      <c r="Q76" s="144" t="s">
        <v>5299</v>
      </c>
      <c r="R76" s="281" t="s">
        <v>5300</v>
      </c>
    </row>
    <row r="77" spans="1:22" s="203" customFormat="1" ht="153">
      <c r="A77" s="144">
        <v>44</v>
      </c>
      <c r="B77" s="144" t="s">
        <v>1250</v>
      </c>
      <c r="C77" s="144">
        <v>4.5</v>
      </c>
      <c r="D77" s="144">
        <v>11</v>
      </c>
      <c r="E77" s="144" t="s">
        <v>5329</v>
      </c>
      <c r="F77" s="281" t="s">
        <v>5330</v>
      </c>
      <c r="G77" s="144" t="s">
        <v>1362</v>
      </c>
      <c r="H77" s="144" t="s">
        <v>5316</v>
      </c>
      <c r="I77" s="144" t="s">
        <v>5331</v>
      </c>
      <c r="J77" s="144" t="s">
        <v>5332</v>
      </c>
      <c r="K77" s="144" t="s">
        <v>5005</v>
      </c>
      <c r="L77" s="144" t="s">
        <v>35</v>
      </c>
      <c r="M77" s="144" t="s">
        <v>5005</v>
      </c>
      <c r="N77" s="282">
        <v>5000</v>
      </c>
      <c r="O77" s="144" t="s">
        <v>5005</v>
      </c>
      <c r="P77" s="282">
        <f>N77</f>
        <v>5000</v>
      </c>
      <c r="Q77" s="144" t="s">
        <v>5299</v>
      </c>
      <c r="R77" s="281" t="s">
        <v>5300</v>
      </c>
    </row>
    <row r="78" spans="1:22" s="203" customFormat="1" ht="127.5">
      <c r="A78" s="144">
        <v>45</v>
      </c>
      <c r="B78" s="144" t="s">
        <v>50</v>
      </c>
      <c r="C78" s="144">
        <v>2</v>
      </c>
      <c r="D78" s="144">
        <v>12</v>
      </c>
      <c r="E78" s="281" t="s">
        <v>5333</v>
      </c>
      <c r="F78" s="281" t="s">
        <v>5334</v>
      </c>
      <c r="G78" s="144" t="s">
        <v>1269</v>
      </c>
      <c r="H78" s="144" t="s">
        <v>5316</v>
      </c>
      <c r="I78" s="144">
        <v>20</v>
      </c>
      <c r="J78" s="144" t="s">
        <v>5335</v>
      </c>
      <c r="K78" s="144" t="s">
        <v>5005</v>
      </c>
      <c r="L78" s="144" t="s">
        <v>35</v>
      </c>
      <c r="M78" s="144" t="s">
        <v>5005</v>
      </c>
      <c r="N78" s="282">
        <v>40500</v>
      </c>
      <c r="O78" s="144" t="s">
        <v>5005</v>
      </c>
      <c r="P78" s="282">
        <f>N78</f>
        <v>40500</v>
      </c>
      <c r="Q78" s="144" t="s">
        <v>5299</v>
      </c>
      <c r="R78" s="281" t="s">
        <v>5300</v>
      </c>
    </row>
    <row r="79" spans="1:22" s="203" customFormat="1" ht="51">
      <c r="A79" s="144">
        <v>46</v>
      </c>
      <c r="B79" s="144" t="s">
        <v>5292</v>
      </c>
      <c r="C79" s="144">
        <v>3</v>
      </c>
      <c r="D79" s="144">
        <v>13</v>
      </c>
      <c r="E79" s="144" t="s">
        <v>5336</v>
      </c>
      <c r="F79" s="281" t="s">
        <v>5337</v>
      </c>
      <c r="G79" s="144" t="s">
        <v>5254</v>
      </c>
      <c r="H79" s="144" t="s">
        <v>5338</v>
      </c>
      <c r="I79" s="144">
        <v>5</v>
      </c>
      <c r="J79" s="144" t="s">
        <v>5339</v>
      </c>
      <c r="K79" s="144" t="s">
        <v>5005</v>
      </c>
      <c r="L79" s="144" t="s">
        <v>35</v>
      </c>
      <c r="M79" s="144" t="s">
        <v>5005</v>
      </c>
      <c r="N79" s="282">
        <v>42500</v>
      </c>
      <c r="O79" s="144" t="s">
        <v>5005</v>
      </c>
      <c r="P79" s="282">
        <f>N79</f>
        <v>42500</v>
      </c>
      <c r="Q79" s="144" t="s">
        <v>5299</v>
      </c>
      <c r="R79" s="281" t="s">
        <v>5300</v>
      </c>
    </row>
    <row r="80" spans="1:22" s="203" customFormat="1" ht="60">
      <c r="A80" s="260">
        <v>47</v>
      </c>
      <c r="B80" s="260" t="s">
        <v>53</v>
      </c>
      <c r="C80" s="260">
        <v>5</v>
      </c>
      <c r="D80" s="260">
        <v>4</v>
      </c>
      <c r="E80" s="260" t="s">
        <v>5340</v>
      </c>
      <c r="F80" s="260" t="s">
        <v>5341</v>
      </c>
      <c r="G80" s="260" t="s">
        <v>1531</v>
      </c>
      <c r="H80" s="260" t="s">
        <v>5342</v>
      </c>
      <c r="I80" s="260" t="s">
        <v>5343</v>
      </c>
      <c r="J80" s="260" t="s">
        <v>5344</v>
      </c>
      <c r="K80" s="260"/>
      <c r="L80" s="260" t="s">
        <v>42</v>
      </c>
      <c r="M80" s="286"/>
      <c r="N80" s="287">
        <v>37772.160000000003</v>
      </c>
      <c r="O80" s="286"/>
      <c r="P80" s="287">
        <v>37772.160000000003</v>
      </c>
      <c r="Q80" s="260" t="s">
        <v>5345</v>
      </c>
      <c r="R80" s="260" t="s">
        <v>5346</v>
      </c>
    </row>
    <row r="81" spans="1:18" s="203" customFormat="1" ht="60">
      <c r="A81" s="260">
        <v>48</v>
      </c>
      <c r="B81" s="260" t="s">
        <v>47</v>
      </c>
      <c r="C81" s="260">
        <v>1</v>
      </c>
      <c r="D81" s="260">
        <v>6</v>
      </c>
      <c r="E81" s="260" t="s">
        <v>5347</v>
      </c>
      <c r="F81" s="260" t="s">
        <v>5348</v>
      </c>
      <c r="G81" s="260" t="s">
        <v>5349</v>
      </c>
      <c r="H81" s="260" t="s">
        <v>5350</v>
      </c>
      <c r="I81" s="260" t="s">
        <v>5351</v>
      </c>
      <c r="J81" s="260" t="s">
        <v>5352</v>
      </c>
      <c r="K81" s="260"/>
      <c r="L81" s="260" t="s">
        <v>35</v>
      </c>
      <c r="M81" s="260"/>
      <c r="N81" s="287">
        <v>89271.39</v>
      </c>
      <c r="O81" s="286"/>
      <c r="P81" s="287">
        <v>75163.039999999994</v>
      </c>
      <c r="Q81" s="260" t="s">
        <v>113</v>
      </c>
      <c r="R81" s="260" t="s">
        <v>5353</v>
      </c>
    </row>
    <row r="82" spans="1:18" s="203" customFormat="1" ht="60">
      <c r="A82" s="260">
        <v>49</v>
      </c>
      <c r="B82" s="260" t="s">
        <v>47</v>
      </c>
      <c r="C82" s="260">
        <v>1</v>
      </c>
      <c r="D82" s="260">
        <v>6</v>
      </c>
      <c r="E82" s="260" t="s">
        <v>5354</v>
      </c>
      <c r="F82" s="260" t="s">
        <v>5355</v>
      </c>
      <c r="G82" s="260" t="s">
        <v>108</v>
      </c>
      <c r="H82" s="260" t="s">
        <v>5356</v>
      </c>
      <c r="I82" s="260" t="s">
        <v>5357</v>
      </c>
      <c r="J82" s="260" t="s">
        <v>5358</v>
      </c>
      <c r="K82" s="288"/>
      <c r="L82" s="260" t="s">
        <v>35</v>
      </c>
      <c r="M82" s="288"/>
      <c r="N82" s="287">
        <v>25190</v>
      </c>
      <c r="O82" s="289"/>
      <c r="P82" s="287">
        <v>21600</v>
      </c>
      <c r="Q82" s="260" t="s">
        <v>5275</v>
      </c>
      <c r="R82" s="260" t="s">
        <v>5359</v>
      </c>
    </row>
    <row r="83" spans="1:18" s="203" customFormat="1" ht="45">
      <c r="A83" s="260">
        <v>50</v>
      </c>
      <c r="B83" s="260" t="s">
        <v>50</v>
      </c>
      <c r="C83" s="260">
        <v>1</v>
      </c>
      <c r="D83" s="260">
        <v>9</v>
      </c>
      <c r="E83" s="260" t="s">
        <v>5360</v>
      </c>
      <c r="F83" s="260" t="s">
        <v>5361</v>
      </c>
      <c r="G83" s="260" t="s">
        <v>1448</v>
      </c>
      <c r="H83" s="260" t="s">
        <v>5356</v>
      </c>
      <c r="I83" s="260" t="s">
        <v>5362</v>
      </c>
      <c r="J83" s="260" t="s">
        <v>1455</v>
      </c>
      <c r="K83" s="288"/>
      <c r="L83" s="260" t="s">
        <v>35</v>
      </c>
      <c r="M83" s="288"/>
      <c r="N83" s="287">
        <v>42623.399999999994</v>
      </c>
      <c r="O83" s="289"/>
      <c r="P83" s="287">
        <v>38611.56</v>
      </c>
      <c r="Q83" s="260" t="s">
        <v>5363</v>
      </c>
      <c r="R83" s="260" t="s">
        <v>5364</v>
      </c>
    </row>
    <row r="84" spans="1:18" s="203" customFormat="1" ht="45">
      <c r="A84" s="260">
        <v>51</v>
      </c>
      <c r="B84" s="260" t="s">
        <v>1262</v>
      </c>
      <c r="C84" s="260">
        <v>2.2999999999999998</v>
      </c>
      <c r="D84" s="260">
        <v>10</v>
      </c>
      <c r="E84" s="260" t="s">
        <v>5365</v>
      </c>
      <c r="F84" s="260" t="s">
        <v>5366</v>
      </c>
      <c r="G84" s="260" t="s">
        <v>5367</v>
      </c>
      <c r="H84" s="260" t="s">
        <v>5338</v>
      </c>
      <c r="I84" s="260">
        <v>5</v>
      </c>
      <c r="J84" s="260" t="s">
        <v>5368</v>
      </c>
      <c r="K84" s="288"/>
      <c r="L84" s="260" t="s">
        <v>35</v>
      </c>
      <c r="M84" s="288"/>
      <c r="N84" s="287">
        <v>31508.55</v>
      </c>
      <c r="O84" s="289"/>
      <c r="P84" s="287">
        <v>28148.55</v>
      </c>
      <c r="Q84" s="260" t="s">
        <v>5369</v>
      </c>
      <c r="R84" s="260" t="s">
        <v>5370</v>
      </c>
    </row>
    <row r="85" spans="1:18" s="203" customFormat="1" ht="60">
      <c r="A85" s="260">
        <v>52</v>
      </c>
      <c r="B85" s="260" t="s">
        <v>1250</v>
      </c>
      <c r="C85" s="260">
        <v>5</v>
      </c>
      <c r="D85" s="260">
        <v>11</v>
      </c>
      <c r="E85" s="260" t="s">
        <v>5371</v>
      </c>
      <c r="F85" s="260" t="s">
        <v>5372</v>
      </c>
      <c r="G85" s="260" t="s">
        <v>5373</v>
      </c>
      <c r="H85" s="260" t="s">
        <v>5374</v>
      </c>
      <c r="I85" s="290" t="s">
        <v>5375</v>
      </c>
      <c r="J85" s="260" t="s">
        <v>5376</v>
      </c>
      <c r="K85" s="288"/>
      <c r="L85" s="260" t="s">
        <v>35</v>
      </c>
      <c r="M85" s="288"/>
      <c r="N85" s="287">
        <v>52690.87</v>
      </c>
      <c r="O85" s="289"/>
      <c r="P85" s="287">
        <v>41630.870000000003</v>
      </c>
      <c r="Q85" s="260" t="s">
        <v>5207</v>
      </c>
      <c r="R85" s="260" t="s">
        <v>5208</v>
      </c>
    </row>
    <row r="86" spans="1:18" s="203" customFormat="1" ht="60">
      <c r="A86" s="260">
        <v>53</v>
      </c>
      <c r="B86" s="260" t="s">
        <v>1250</v>
      </c>
      <c r="C86" s="260">
        <v>5</v>
      </c>
      <c r="D86" s="260">
        <v>11</v>
      </c>
      <c r="E86" s="260" t="s">
        <v>5377</v>
      </c>
      <c r="F86" s="260" t="s">
        <v>5378</v>
      </c>
      <c r="G86" s="260" t="s">
        <v>1448</v>
      </c>
      <c r="H86" s="260" t="s">
        <v>5374</v>
      </c>
      <c r="I86" s="260" t="s">
        <v>5379</v>
      </c>
      <c r="J86" s="260" t="s">
        <v>5380</v>
      </c>
      <c r="K86" s="288"/>
      <c r="L86" s="260" t="s">
        <v>35</v>
      </c>
      <c r="M86" s="288"/>
      <c r="N86" s="287">
        <v>42286.509999999995</v>
      </c>
      <c r="O86" s="289"/>
      <c r="P86" s="287">
        <v>38274.67</v>
      </c>
      <c r="Q86" s="260" t="s">
        <v>5363</v>
      </c>
      <c r="R86" s="260" t="s">
        <v>5364</v>
      </c>
    </row>
    <row r="87" spans="1:18" s="203" customFormat="1" ht="60">
      <c r="A87" s="260">
        <v>54</v>
      </c>
      <c r="B87" s="260" t="s">
        <v>1250</v>
      </c>
      <c r="C87" s="260">
        <v>2</v>
      </c>
      <c r="D87" s="260">
        <v>12</v>
      </c>
      <c r="E87" s="260" t="s">
        <v>5381</v>
      </c>
      <c r="F87" s="260" t="s">
        <v>5382</v>
      </c>
      <c r="G87" s="260" t="s">
        <v>5383</v>
      </c>
      <c r="H87" s="260" t="s">
        <v>5338</v>
      </c>
      <c r="I87" s="260">
        <v>1</v>
      </c>
      <c r="J87" s="260" t="s">
        <v>5384</v>
      </c>
      <c r="K87" s="288"/>
      <c r="L87" s="260" t="s">
        <v>35</v>
      </c>
      <c r="M87" s="288"/>
      <c r="N87" s="287">
        <v>20839.93</v>
      </c>
      <c r="O87" s="289"/>
      <c r="P87" s="287">
        <v>20839.93</v>
      </c>
      <c r="Q87" s="260" t="s">
        <v>5269</v>
      </c>
      <c r="R87" s="260" t="s">
        <v>5385</v>
      </c>
    </row>
    <row r="88" spans="1:18" s="203" customFormat="1" ht="45">
      <c r="A88" s="260">
        <v>55</v>
      </c>
      <c r="B88" s="260" t="s">
        <v>53</v>
      </c>
      <c r="C88" s="260">
        <v>1</v>
      </c>
      <c r="D88" s="260">
        <v>13</v>
      </c>
      <c r="E88" s="260" t="s">
        <v>5386</v>
      </c>
      <c r="F88" s="260" t="s">
        <v>5387</v>
      </c>
      <c r="G88" s="260" t="s">
        <v>5388</v>
      </c>
      <c r="H88" s="260" t="s">
        <v>5338</v>
      </c>
      <c r="I88" s="260" t="s">
        <v>5389</v>
      </c>
      <c r="J88" s="260" t="s">
        <v>5390</v>
      </c>
      <c r="K88" s="288"/>
      <c r="L88" s="260" t="s">
        <v>42</v>
      </c>
      <c r="M88" s="288"/>
      <c r="N88" s="287">
        <v>11879</v>
      </c>
      <c r="O88" s="289"/>
      <c r="P88" s="287">
        <v>8864</v>
      </c>
      <c r="Q88" s="260" t="s">
        <v>5391</v>
      </c>
      <c r="R88" s="260" t="s">
        <v>5392</v>
      </c>
    </row>
    <row r="89" spans="1:18">
      <c r="A89" s="26"/>
      <c r="B89" s="26"/>
      <c r="C89" s="26"/>
      <c r="D89" s="26"/>
      <c r="E89" s="26"/>
      <c r="F89" s="26"/>
      <c r="G89" s="26"/>
      <c r="H89" s="26"/>
      <c r="I89" s="194"/>
      <c r="J89" s="26"/>
      <c r="K89" s="26"/>
      <c r="L89" s="26"/>
      <c r="M89" s="195"/>
      <c r="N89" s="195"/>
      <c r="O89" s="195"/>
      <c r="P89" s="195"/>
      <c r="Q89" s="26"/>
      <c r="R89" s="26"/>
    </row>
    <row r="90" spans="1:18">
      <c r="A90" s="26"/>
      <c r="B90" s="26"/>
      <c r="C90" s="26"/>
      <c r="D90" s="26"/>
      <c r="E90" s="26"/>
      <c r="F90" s="26"/>
      <c r="G90" s="26"/>
      <c r="H90" s="26"/>
      <c r="I90" s="194"/>
      <c r="J90" s="194"/>
      <c r="K90" s="26"/>
      <c r="L90" s="26"/>
      <c r="M90" s="195"/>
      <c r="N90" s="195"/>
      <c r="O90" s="195"/>
      <c r="P90" s="195"/>
      <c r="Q90" s="26"/>
      <c r="R90" s="26"/>
    </row>
    <row r="91" spans="1:18">
      <c r="A91" s="26"/>
      <c r="B91" s="26"/>
      <c r="C91" s="26"/>
      <c r="D91" s="26"/>
      <c r="E91" s="26"/>
      <c r="F91" s="26"/>
      <c r="G91" s="26"/>
      <c r="H91" s="26"/>
      <c r="I91" s="194"/>
      <c r="J91" s="194"/>
      <c r="K91" s="554" t="s">
        <v>938</v>
      </c>
      <c r="L91" s="554"/>
      <c r="M91" s="554"/>
      <c r="N91" s="554"/>
      <c r="O91" s="554" t="s">
        <v>939</v>
      </c>
      <c r="P91" s="554"/>
      <c r="Q91" s="554"/>
      <c r="R91" s="554"/>
    </row>
    <row r="92" spans="1:18">
      <c r="A92" s="26"/>
      <c r="B92" s="26"/>
      <c r="C92" s="26"/>
      <c r="D92" s="26"/>
      <c r="E92" s="26"/>
      <c r="F92" s="26"/>
      <c r="G92" s="26"/>
      <c r="H92" s="26"/>
      <c r="I92" s="194"/>
      <c r="J92" s="194"/>
      <c r="K92" s="554">
        <v>2016</v>
      </c>
      <c r="L92" s="554"/>
      <c r="M92" s="554">
        <v>2017</v>
      </c>
      <c r="N92" s="554"/>
      <c r="O92" s="554">
        <v>2016</v>
      </c>
      <c r="P92" s="554"/>
      <c r="Q92" s="554">
        <v>2017</v>
      </c>
      <c r="R92" s="554"/>
    </row>
    <row r="93" spans="1:18">
      <c r="A93" s="26"/>
      <c r="B93" s="26"/>
      <c r="C93" s="26"/>
      <c r="D93" s="26"/>
      <c r="E93" s="26"/>
      <c r="F93" s="26"/>
      <c r="G93" s="26"/>
      <c r="H93" s="26"/>
      <c r="I93" s="194"/>
      <c r="J93" s="194"/>
      <c r="K93" s="196" t="s">
        <v>940</v>
      </c>
      <c r="L93" s="196" t="s">
        <v>941</v>
      </c>
      <c r="M93" s="196" t="s">
        <v>942</v>
      </c>
      <c r="N93" s="196" t="s">
        <v>941</v>
      </c>
      <c r="O93" s="196" t="s">
        <v>942</v>
      </c>
      <c r="P93" s="196" t="s">
        <v>941</v>
      </c>
      <c r="Q93" s="196" t="s">
        <v>940</v>
      </c>
      <c r="R93" s="196" t="s">
        <v>941</v>
      </c>
    </row>
    <row r="94" spans="1:18">
      <c r="A94" s="26"/>
      <c r="B94" s="26"/>
      <c r="C94" s="26"/>
      <c r="D94" s="26"/>
      <c r="E94" s="26"/>
      <c r="F94" s="26"/>
      <c r="G94" s="26"/>
      <c r="H94" s="26"/>
      <c r="I94" s="194"/>
      <c r="J94" s="194"/>
      <c r="K94" s="197">
        <v>10</v>
      </c>
      <c r="L94" s="198">
        <v>574730</v>
      </c>
      <c r="M94" s="197">
        <v>9</v>
      </c>
      <c r="N94" s="198">
        <v>320180</v>
      </c>
      <c r="O94" s="197">
        <v>27</v>
      </c>
      <c r="P94" s="198">
        <v>673138.1</v>
      </c>
      <c r="Q94" s="197">
        <v>9</v>
      </c>
      <c r="R94" s="198">
        <v>310904.78000000003</v>
      </c>
    </row>
    <row r="95" spans="1:18">
      <c r="A95" s="26"/>
      <c r="B95" s="26"/>
      <c r="C95" s="26"/>
      <c r="D95" s="26"/>
      <c r="E95" s="26"/>
      <c r="F95" s="26"/>
      <c r="G95" s="26"/>
      <c r="H95" s="26"/>
      <c r="I95" s="194"/>
      <c r="J95" s="194"/>
      <c r="K95" s="26"/>
      <c r="L95" s="26"/>
      <c r="M95" s="195"/>
      <c r="N95" s="195"/>
      <c r="O95" s="195"/>
      <c r="P95" s="195"/>
      <c r="Q95" s="26"/>
      <c r="R95" s="26"/>
    </row>
    <row r="96" spans="1:18">
      <c r="A96" s="26"/>
      <c r="B96" s="26"/>
      <c r="C96" s="26"/>
      <c r="D96" s="26"/>
      <c r="E96" s="26"/>
      <c r="F96" s="26"/>
      <c r="G96" s="26"/>
      <c r="H96" s="26"/>
      <c r="I96" s="194"/>
      <c r="J96" s="194"/>
      <c r="K96" s="26"/>
      <c r="L96" s="26"/>
      <c r="M96" s="195"/>
      <c r="N96" s="195"/>
      <c r="O96" s="195"/>
      <c r="P96" s="195"/>
      <c r="Q96" s="26"/>
      <c r="R96" s="26"/>
    </row>
    <row r="97" spans="1:18">
      <c r="A97" s="26"/>
      <c r="B97" s="26"/>
      <c r="C97" s="26"/>
      <c r="D97" s="26"/>
      <c r="E97" s="26"/>
      <c r="F97" s="26"/>
      <c r="G97" s="26"/>
      <c r="H97" s="26"/>
      <c r="I97" s="194"/>
      <c r="J97" s="26"/>
      <c r="K97" s="26"/>
      <c r="L97" s="26"/>
      <c r="M97" s="195"/>
      <c r="N97" s="195"/>
      <c r="O97" s="195"/>
      <c r="P97" s="195"/>
      <c r="Q97" s="26"/>
      <c r="R97" s="26"/>
    </row>
    <row r="98" spans="1:18">
      <c r="A98" s="26"/>
      <c r="B98" s="26"/>
      <c r="C98" s="26"/>
      <c r="D98" s="26"/>
      <c r="E98" s="26"/>
      <c r="F98" s="26"/>
      <c r="G98" s="26"/>
      <c r="H98" s="26"/>
      <c r="I98" s="194"/>
      <c r="J98" s="26"/>
      <c r="K98" s="26"/>
      <c r="L98" s="26"/>
      <c r="M98" s="195"/>
      <c r="N98" s="195"/>
      <c r="O98" s="195"/>
      <c r="P98" s="195"/>
      <c r="Q98" s="26"/>
      <c r="R98" s="26"/>
    </row>
    <row r="99" spans="1:18">
      <c r="A99" s="26"/>
      <c r="B99" s="26"/>
      <c r="C99" s="26"/>
      <c r="D99" s="26"/>
      <c r="E99" s="26"/>
      <c r="F99" s="26"/>
      <c r="G99" s="26"/>
      <c r="H99" s="26"/>
      <c r="I99" s="194"/>
      <c r="J99" s="26"/>
      <c r="K99" s="26"/>
      <c r="L99" s="26"/>
      <c r="M99" s="195"/>
      <c r="N99" s="195"/>
      <c r="O99" s="195"/>
      <c r="P99" s="195"/>
      <c r="Q99" s="26"/>
      <c r="R99" s="26"/>
    </row>
    <row r="100" spans="1:18">
      <c r="A100" s="26"/>
      <c r="B100" s="26"/>
      <c r="C100" s="26"/>
      <c r="D100" s="26"/>
      <c r="E100" s="26"/>
      <c r="F100" s="26"/>
      <c r="G100" s="26"/>
      <c r="H100" s="26"/>
      <c r="I100" s="194"/>
      <c r="J100" s="26"/>
      <c r="K100" s="26"/>
      <c r="L100" s="26"/>
      <c r="M100" s="195"/>
      <c r="N100" s="195"/>
      <c r="O100" s="195"/>
      <c r="P100" s="195"/>
      <c r="Q100" s="26"/>
      <c r="R100" s="26"/>
    </row>
    <row r="101" spans="1:18">
      <c r="A101" s="26"/>
      <c r="B101" s="26"/>
      <c r="C101" s="26"/>
      <c r="D101" s="26"/>
      <c r="E101" s="26"/>
      <c r="F101" s="26"/>
      <c r="G101" s="26"/>
      <c r="H101" s="26"/>
      <c r="I101" s="194"/>
      <c r="J101" s="26"/>
      <c r="K101" s="26"/>
      <c r="L101" s="26"/>
      <c r="M101" s="195"/>
      <c r="N101" s="195"/>
      <c r="O101" s="195"/>
      <c r="P101" s="195"/>
      <c r="Q101" s="26"/>
      <c r="R101" s="26"/>
    </row>
    <row r="102" spans="1:18">
      <c r="A102" s="26"/>
      <c r="B102" s="26"/>
      <c r="C102" s="26"/>
      <c r="D102" s="26"/>
      <c r="E102" s="26"/>
      <c r="F102" s="26"/>
      <c r="G102" s="26"/>
      <c r="H102" s="26"/>
      <c r="I102" s="194"/>
      <c r="J102" s="26"/>
      <c r="K102" s="26"/>
      <c r="L102" s="26"/>
      <c r="M102" s="195"/>
      <c r="N102" s="195"/>
      <c r="O102" s="195"/>
      <c r="P102" s="195"/>
      <c r="Q102" s="26"/>
      <c r="R102" s="26"/>
    </row>
    <row r="103" spans="1:18">
      <c r="A103" s="26"/>
      <c r="B103" s="26"/>
      <c r="C103" s="26"/>
      <c r="D103" s="26"/>
      <c r="E103" s="26"/>
      <c r="F103" s="26"/>
      <c r="G103" s="26"/>
      <c r="H103" s="26"/>
      <c r="I103" s="194"/>
      <c r="J103" s="26"/>
      <c r="K103" s="26"/>
      <c r="L103" s="26"/>
      <c r="M103" s="195"/>
      <c r="N103" s="195"/>
      <c r="O103" s="195"/>
      <c r="P103" s="195"/>
      <c r="Q103" s="26"/>
      <c r="R103" s="26"/>
    </row>
    <row r="104" spans="1:18">
      <c r="A104" s="26"/>
      <c r="B104" s="26"/>
      <c r="C104" s="26"/>
      <c r="D104" s="26"/>
      <c r="E104" s="26"/>
      <c r="F104" s="26"/>
      <c r="G104" s="26"/>
      <c r="H104" s="26"/>
      <c r="I104" s="194"/>
      <c r="J104" s="26"/>
      <c r="K104" s="26"/>
      <c r="L104" s="26"/>
      <c r="M104" s="195"/>
      <c r="N104" s="195"/>
      <c r="O104" s="195"/>
      <c r="P104" s="195"/>
      <c r="Q104" s="26"/>
      <c r="R104" s="26"/>
    </row>
    <row r="105" spans="1:18">
      <c r="A105" s="26"/>
      <c r="B105" s="26"/>
      <c r="C105" s="26"/>
      <c r="D105" s="26"/>
      <c r="E105" s="26"/>
      <c r="F105" s="26"/>
      <c r="G105" s="26"/>
      <c r="H105" s="26"/>
      <c r="I105" s="194"/>
      <c r="J105" s="26"/>
      <c r="K105" s="26"/>
      <c r="L105" s="26"/>
      <c r="M105" s="195"/>
      <c r="N105" s="195"/>
      <c r="O105" s="195"/>
      <c r="P105" s="195"/>
      <c r="Q105" s="26"/>
      <c r="R105" s="26"/>
    </row>
    <row r="106" spans="1:18">
      <c r="A106" s="26"/>
      <c r="B106" s="26"/>
      <c r="C106" s="26"/>
      <c r="D106" s="26"/>
      <c r="E106" s="26"/>
      <c r="F106" s="26"/>
      <c r="G106" s="26"/>
      <c r="H106" s="26"/>
      <c r="I106" s="194"/>
      <c r="J106" s="26"/>
      <c r="K106" s="26"/>
      <c r="L106" s="26"/>
      <c r="M106" s="195"/>
      <c r="N106" s="195"/>
      <c r="O106" s="195"/>
      <c r="P106" s="195"/>
      <c r="Q106" s="26"/>
      <c r="R106" s="26"/>
    </row>
  </sheetData>
  <mergeCells count="304">
    <mergeCell ref="O69:O70"/>
    <mergeCell ref="Q69:Q70"/>
    <mergeCell ref="R69:R70"/>
    <mergeCell ref="Q92:R92"/>
    <mergeCell ref="K91:N91"/>
    <mergeCell ref="O91:R91"/>
    <mergeCell ref="K92:L92"/>
    <mergeCell ref="M92:N92"/>
    <mergeCell ref="O92:P92"/>
    <mergeCell ref="A67:A68"/>
    <mergeCell ref="B67:B68"/>
    <mergeCell ref="F69:F70"/>
    <mergeCell ref="G69:G70"/>
    <mergeCell ref="J69:J70"/>
    <mergeCell ref="K69:K70"/>
    <mergeCell ref="L69:L70"/>
    <mergeCell ref="M69:M70"/>
    <mergeCell ref="A69:A70"/>
    <mergeCell ref="B69:B70"/>
    <mergeCell ref="C69:C70"/>
    <mergeCell ref="D69:D70"/>
    <mergeCell ref="E69:E70"/>
    <mergeCell ref="C67:C68"/>
    <mergeCell ref="D67:D68"/>
    <mergeCell ref="E67:E68"/>
    <mergeCell ref="F67:F68"/>
    <mergeCell ref="G67:G68"/>
    <mergeCell ref="J67:J68"/>
    <mergeCell ref="K67:K68"/>
    <mergeCell ref="Q63:Q65"/>
    <mergeCell ref="R67:R68"/>
    <mergeCell ref="L67:L68"/>
    <mergeCell ref="M67:M68"/>
    <mergeCell ref="N67:N68"/>
    <mergeCell ref="O67:O68"/>
    <mergeCell ref="P67:P68"/>
    <mergeCell ref="Q67:Q68"/>
    <mergeCell ref="S63:V66"/>
    <mergeCell ref="A63:A65"/>
    <mergeCell ref="B63:B65"/>
    <mergeCell ref="C63:C65"/>
    <mergeCell ref="D63:D65"/>
    <mergeCell ref="E63:E65"/>
    <mergeCell ref="F63:F65"/>
    <mergeCell ref="G63:G65"/>
    <mergeCell ref="J63:J65"/>
    <mergeCell ref="K63:K65"/>
    <mergeCell ref="R63:R65"/>
    <mergeCell ref="L63:L65"/>
    <mergeCell ref="M63:M65"/>
    <mergeCell ref="N63:N65"/>
    <mergeCell ref="O63:O65"/>
    <mergeCell ref="P63:P65"/>
    <mergeCell ref="N53:N55"/>
    <mergeCell ref="O53:O55"/>
    <mergeCell ref="O58:O59"/>
    <mergeCell ref="P58:P59"/>
    <mergeCell ref="Q58:Q59"/>
    <mergeCell ref="R58:R59"/>
    <mergeCell ref="G58:G59"/>
    <mergeCell ref="J58:J59"/>
    <mergeCell ref="K58:K59"/>
    <mergeCell ref="L58:L59"/>
    <mergeCell ref="M58:M59"/>
    <mergeCell ref="N58:N59"/>
    <mergeCell ref="A58:A59"/>
    <mergeCell ref="B58:B59"/>
    <mergeCell ref="C58:C59"/>
    <mergeCell ref="D58:D59"/>
    <mergeCell ref="E58:E59"/>
    <mergeCell ref="F58:F59"/>
    <mergeCell ref="J53:J55"/>
    <mergeCell ref="K53:K55"/>
    <mergeCell ref="L53:L55"/>
    <mergeCell ref="Q49:Q52"/>
    <mergeCell ref="R49:R52"/>
    <mergeCell ref="A53:A55"/>
    <mergeCell ref="B53:B55"/>
    <mergeCell ref="C53:C55"/>
    <mergeCell ref="D53:D55"/>
    <mergeCell ref="E53:E55"/>
    <mergeCell ref="F53:F55"/>
    <mergeCell ref="G53:G55"/>
    <mergeCell ref="J49:J52"/>
    <mergeCell ref="K49:K52"/>
    <mergeCell ref="L49:L52"/>
    <mergeCell ref="M49:M52"/>
    <mergeCell ref="N49:N52"/>
    <mergeCell ref="O49:O52"/>
    <mergeCell ref="P53:P55"/>
    <mergeCell ref="Q53:Q55"/>
    <mergeCell ref="R53:R55"/>
    <mergeCell ref="A49:A52"/>
    <mergeCell ref="B49:B52"/>
    <mergeCell ref="C49:C52"/>
    <mergeCell ref="D49:D52"/>
    <mergeCell ref="E49:E52"/>
    <mergeCell ref="M53:M55"/>
    <mergeCell ref="F49:F52"/>
    <mergeCell ref="G49:G52"/>
    <mergeCell ref="J45:J48"/>
    <mergeCell ref="K45:K48"/>
    <mergeCell ref="Q43:Q44"/>
    <mergeCell ref="R43:R44"/>
    <mergeCell ref="A45:A48"/>
    <mergeCell ref="B45:B48"/>
    <mergeCell ref="C45:C48"/>
    <mergeCell ref="D45:D48"/>
    <mergeCell ref="E45:E48"/>
    <mergeCell ref="F45:F48"/>
    <mergeCell ref="G45:G48"/>
    <mergeCell ref="K43:K44"/>
    <mergeCell ref="L43:L44"/>
    <mergeCell ref="M43:M44"/>
    <mergeCell ref="N43:N44"/>
    <mergeCell ref="O43:O44"/>
    <mergeCell ref="P43:P44"/>
    <mergeCell ref="P45:P48"/>
    <mergeCell ref="Q45:Q48"/>
    <mergeCell ref="R45:R48"/>
    <mergeCell ref="L45:L48"/>
    <mergeCell ref="P49:P52"/>
    <mergeCell ref="M45:M48"/>
    <mergeCell ref="N45:N48"/>
    <mergeCell ref="O45:O48"/>
    <mergeCell ref="A43:A44"/>
    <mergeCell ref="B43:B44"/>
    <mergeCell ref="C43:C44"/>
    <mergeCell ref="D43:D44"/>
    <mergeCell ref="E43:E44"/>
    <mergeCell ref="F43:F44"/>
    <mergeCell ref="G43:G44"/>
    <mergeCell ref="J43:J44"/>
    <mergeCell ref="R38:R39"/>
    <mergeCell ref="L38:L39"/>
    <mergeCell ref="M38:M39"/>
    <mergeCell ref="N38:N39"/>
    <mergeCell ref="O38:O39"/>
    <mergeCell ref="P38:P39"/>
    <mergeCell ref="Q38:Q39"/>
    <mergeCell ref="A40:A42"/>
    <mergeCell ref="B40:B42"/>
    <mergeCell ref="C40:C42"/>
    <mergeCell ref="D40:D42"/>
    <mergeCell ref="E40:E42"/>
    <mergeCell ref="F40:F42"/>
    <mergeCell ref="G40:G42"/>
    <mergeCell ref="J40:J42"/>
    <mergeCell ref="K40:K42"/>
    <mergeCell ref="R40:R42"/>
    <mergeCell ref="L40:L42"/>
    <mergeCell ref="M40:M42"/>
    <mergeCell ref="N40:N42"/>
    <mergeCell ref="O40:O42"/>
    <mergeCell ref="P40:P42"/>
    <mergeCell ref="Q40:Q42"/>
    <mergeCell ref="A38:A39"/>
    <mergeCell ref="A30:A31"/>
    <mergeCell ref="B30:B31"/>
    <mergeCell ref="C30:C31"/>
    <mergeCell ref="D30:D31"/>
    <mergeCell ref="E30:E31"/>
    <mergeCell ref="F30:F31"/>
    <mergeCell ref="O30:O31"/>
    <mergeCell ref="G30:G31"/>
    <mergeCell ref="B38:B39"/>
    <mergeCell ref="C38:C39"/>
    <mergeCell ref="D38:D39"/>
    <mergeCell ref="E38:E39"/>
    <mergeCell ref="F38:F39"/>
    <mergeCell ref="G38:G39"/>
    <mergeCell ref="J38:J39"/>
    <mergeCell ref="K38:K39"/>
    <mergeCell ref="J30:J31"/>
    <mergeCell ref="K30:K31"/>
    <mergeCell ref="M25:M26"/>
    <mergeCell ref="N25:N26"/>
    <mergeCell ref="O25:O26"/>
    <mergeCell ref="O27:O29"/>
    <mergeCell ref="P27:P29"/>
    <mergeCell ref="Q27:Q29"/>
    <mergeCell ref="R27:R29"/>
    <mergeCell ref="L27:L29"/>
    <mergeCell ref="P30:P31"/>
    <mergeCell ref="Q30:Q31"/>
    <mergeCell ref="R30:R31"/>
    <mergeCell ref="L30:L31"/>
    <mergeCell ref="M30:M31"/>
    <mergeCell ref="N30:N31"/>
    <mergeCell ref="P25:P26"/>
    <mergeCell ref="Q25:Q26"/>
    <mergeCell ref="R25:R26"/>
    <mergeCell ref="A27:A29"/>
    <mergeCell ref="B27:B29"/>
    <mergeCell ref="C27:C29"/>
    <mergeCell ref="D27:D29"/>
    <mergeCell ref="E27:E29"/>
    <mergeCell ref="F27:F29"/>
    <mergeCell ref="J25:J26"/>
    <mergeCell ref="K25:K26"/>
    <mergeCell ref="L25:L26"/>
    <mergeCell ref="A23:A24"/>
    <mergeCell ref="B23:B24"/>
    <mergeCell ref="C23:C24"/>
    <mergeCell ref="D23:D24"/>
    <mergeCell ref="E23:E24"/>
    <mergeCell ref="F23:F24"/>
    <mergeCell ref="G23:G24"/>
    <mergeCell ref="M27:M29"/>
    <mergeCell ref="N27:N29"/>
    <mergeCell ref="A25:A26"/>
    <mergeCell ref="B25:B26"/>
    <mergeCell ref="C25:C26"/>
    <mergeCell ref="D25:D26"/>
    <mergeCell ref="E25:E26"/>
    <mergeCell ref="F25:F26"/>
    <mergeCell ref="G25:G26"/>
    <mergeCell ref="G27:G29"/>
    <mergeCell ref="J27:J29"/>
    <mergeCell ref="K27:K29"/>
    <mergeCell ref="A21:A22"/>
    <mergeCell ref="B21:B22"/>
    <mergeCell ref="C21:C22"/>
    <mergeCell ref="D21:D22"/>
    <mergeCell ref="E21:E22"/>
    <mergeCell ref="F21:F22"/>
    <mergeCell ref="G21:G22"/>
    <mergeCell ref="J21:J22"/>
    <mergeCell ref="Q21:Q22"/>
    <mergeCell ref="L21:L22"/>
    <mergeCell ref="M21:M22"/>
    <mergeCell ref="N21:N22"/>
    <mergeCell ref="O21:O22"/>
    <mergeCell ref="P21:P22"/>
    <mergeCell ref="R12:R14"/>
    <mergeCell ref="J12:J14"/>
    <mergeCell ref="K12:K14"/>
    <mergeCell ref="L12:L14"/>
    <mergeCell ref="M12:M14"/>
    <mergeCell ref="N12:N14"/>
    <mergeCell ref="O12:O14"/>
    <mergeCell ref="J23:J24"/>
    <mergeCell ref="K21:K22"/>
    <mergeCell ref="R21:R22"/>
    <mergeCell ref="Q23:Q24"/>
    <mergeCell ref="R23:R24"/>
    <mergeCell ref="K23:K24"/>
    <mergeCell ref="L23:L24"/>
    <mergeCell ref="M23:M24"/>
    <mergeCell ref="N23:N24"/>
    <mergeCell ref="O23:O24"/>
    <mergeCell ref="P23:P24"/>
    <mergeCell ref="A12:A14"/>
    <mergeCell ref="B12:B14"/>
    <mergeCell ref="C12:C14"/>
    <mergeCell ref="D12:D14"/>
    <mergeCell ref="E12:E14"/>
    <mergeCell ref="F12:F14"/>
    <mergeCell ref="G12:G14"/>
    <mergeCell ref="P12:P14"/>
    <mergeCell ref="Q12:Q14"/>
    <mergeCell ref="R7:R8"/>
    <mergeCell ref="A9:A10"/>
    <mergeCell ref="B9:B10"/>
    <mergeCell ref="C9:C10"/>
    <mergeCell ref="D9:D10"/>
    <mergeCell ref="E9:E10"/>
    <mergeCell ref="F9:F10"/>
    <mergeCell ref="G9:G10"/>
    <mergeCell ref="K7:K8"/>
    <mergeCell ref="L7:L8"/>
    <mergeCell ref="M7:M8"/>
    <mergeCell ref="N7:N8"/>
    <mergeCell ref="O7:O8"/>
    <mergeCell ref="P7:P8"/>
    <mergeCell ref="P9:P10"/>
    <mergeCell ref="Q9:Q10"/>
    <mergeCell ref="R9:R10"/>
    <mergeCell ref="L9:L10"/>
    <mergeCell ref="M9:M10"/>
    <mergeCell ref="Q7:Q8"/>
    <mergeCell ref="M4:N4"/>
    <mergeCell ref="O4:P4"/>
    <mergeCell ref="N9:N10"/>
    <mergeCell ref="O9:O10"/>
    <mergeCell ref="A7:A8"/>
    <mergeCell ref="B7:B8"/>
    <mergeCell ref="C7:C8"/>
    <mergeCell ref="D7:D8"/>
    <mergeCell ref="E7:E8"/>
    <mergeCell ref="F7:F8"/>
    <mergeCell ref="G7:G8"/>
    <mergeCell ref="J7:J8"/>
    <mergeCell ref="J9:J10"/>
    <mergeCell ref="K9:K10"/>
    <mergeCell ref="B4:B5"/>
    <mergeCell ref="C4:C5"/>
    <mergeCell ref="D4:D5"/>
    <mergeCell ref="E4:E5"/>
    <mergeCell ref="F4:F5"/>
    <mergeCell ref="G4:G5"/>
    <mergeCell ref="H4:I4"/>
    <mergeCell ref="J4:J5"/>
    <mergeCell ref="K4:L4"/>
  </mergeCells>
  <pageMargins left="0.25" right="0.25" top="0.75" bottom="0.75" header="0.3" footer="0.3"/>
  <pageSetup paperSize="8" scale="44" fitToHeight="0" orientation="landscape" horizontalDpi="4294967292"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39"/>
  <sheetViews>
    <sheetView topLeftCell="J25" zoomScale="74" zoomScaleNormal="74" workbookViewId="0">
      <selection activeCell="K39" sqref="K39:R39"/>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76.71093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4.71093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5816</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18" s="203" customFormat="1" ht="142.5" customHeight="1">
      <c r="A7" s="240">
        <v>1</v>
      </c>
      <c r="B7" s="240">
        <v>3</v>
      </c>
      <c r="C7" s="240">
        <v>4</v>
      </c>
      <c r="D7" s="240">
        <v>2</v>
      </c>
      <c r="E7" s="246" t="s">
        <v>85</v>
      </c>
      <c r="F7" s="246" t="s">
        <v>86</v>
      </c>
      <c r="G7" s="246" t="s">
        <v>87</v>
      </c>
      <c r="H7" s="246" t="s">
        <v>34</v>
      </c>
      <c r="I7" s="246">
        <v>60</v>
      </c>
      <c r="J7" s="246" t="s">
        <v>88</v>
      </c>
      <c r="K7" s="246" t="s">
        <v>38</v>
      </c>
      <c r="L7" s="246" t="s">
        <v>47</v>
      </c>
      <c r="M7" s="12"/>
      <c r="N7" s="12">
        <v>27836.02</v>
      </c>
      <c r="O7" s="12"/>
      <c r="P7" s="12">
        <v>27836.02</v>
      </c>
      <c r="Q7" s="246" t="s">
        <v>89</v>
      </c>
      <c r="R7" s="260" t="s">
        <v>685</v>
      </c>
    </row>
    <row r="8" spans="1:18" s="203" customFormat="1" ht="85.5" customHeight="1">
      <c r="A8" s="767">
        <v>2</v>
      </c>
      <c r="B8" s="760" t="s">
        <v>90</v>
      </c>
      <c r="C8" s="760" t="s">
        <v>91</v>
      </c>
      <c r="D8" s="760">
        <v>2</v>
      </c>
      <c r="E8" s="757" t="s">
        <v>92</v>
      </c>
      <c r="F8" s="757" t="s">
        <v>93</v>
      </c>
      <c r="G8" s="757" t="s">
        <v>94</v>
      </c>
      <c r="H8" s="246" t="s">
        <v>34</v>
      </c>
      <c r="I8" s="246">
        <v>50</v>
      </c>
      <c r="J8" s="757" t="s">
        <v>95</v>
      </c>
      <c r="K8" s="757"/>
      <c r="L8" s="757" t="s">
        <v>40</v>
      </c>
      <c r="M8" s="763"/>
      <c r="N8" s="763">
        <v>37130</v>
      </c>
      <c r="O8" s="763"/>
      <c r="P8" s="763">
        <v>37130</v>
      </c>
      <c r="Q8" s="757" t="s">
        <v>89</v>
      </c>
      <c r="R8" s="526" t="s">
        <v>685</v>
      </c>
    </row>
    <row r="9" spans="1:18" s="203" customFormat="1" ht="69.75" customHeight="1">
      <c r="A9" s="768"/>
      <c r="B9" s="762"/>
      <c r="C9" s="762"/>
      <c r="D9" s="762"/>
      <c r="E9" s="759"/>
      <c r="F9" s="759"/>
      <c r="G9" s="759"/>
      <c r="H9" s="246" t="s">
        <v>96</v>
      </c>
      <c r="I9" s="246">
        <v>2000</v>
      </c>
      <c r="J9" s="759"/>
      <c r="K9" s="759"/>
      <c r="L9" s="759"/>
      <c r="M9" s="765"/>
      <c r="N9" s="765"/>
      <c r="O9" s="765"/>
      <c r="P9" s="765"/>
      <c r="Q9" s="759"/>
      <c r="R9" s="527"/>
    </row>
    <row r="10" spans="1:18" s="203" customFormat="1" ht="101.25" customHeight="1">
      <c r="A10" s="766">
        <v>3</v>
      </c>
      <c r="B10" s="760" t="s">
        <v>97</v>
      </c>
      <c r="C10" s="760">
        <v>4</v>
      </c>
      <c r="D10" s="760">
        <v>2</v>
      </c>
      <c r="E10" s="757" t="s">
        <v>98</v>
      </c>
      <c r="F10" s="757" t="s">
        <v>99</v>
      </c>
      <c r="G10" s="757" t="s">
        <v>100</v>
      </c>
      <c r="H10" s="246" t="s">
        <v>101</v>
      </c>
      <c r="I10" s="246">
        <v>100</v>
      </c>
      <c r="J10" s="757" t="s">
        <v>102</v>
      </c>
      <c r="K10" s="757" t="s">
        <v>46</v>
      </c>
      <c r="L10" s="757"/>
      <c r="M10" s="763">
        <v>28300.95</v>
      </c>
      <c r="N10" s="763"/>
      <c r="O10" s="763">
        <v>28300.95</v>
      </c>
      <c r="P10" s="763"/>
      <c r="Q10" s="757" t="s">
        <v>89</v>
      </c>
      <c r="R10" s="526" t="s">
        <v>685</v>
      </c>
    </row>
    <row r="11" spans="1:18" s="203" customFormat="1" ht="75.75" customHeight="1">
      <c r="A11" s="766"/>
      <c r="B11" s="762"/>
      <c r="C11" s="762"/>
      <c r="D11" s="762"/>
      <c r="E11" s="759"/>
      <c r="F11" s="759"/>
      <c r="G11" s="759"/>
      <c r="H11" s="246" t="s">
        <v>49</v>
      </c>
      <c r="I11" s="246">
        <v>500</v>
      </c>
      <c r="J11" s="759"/>
      <c r="K11" s="759"/>
      <c r="L11" s="759"/>
      <c r="M11" s="765"/>
      <c r="N11" s="765"/>
      <c r="O11" s="765"/>
      <c r="P11" s="765"/>
      <c r="Q11" s="759"/>
      <c r="R11" s="527"/>
    </row>
    <row r="12" spans="1:18" s="203" customFormat="1" ht="231" customHeight="1">
      <c r="A12" s="16">
        <v>4</v>
      </c>
      <c r="B12" s="240">
        <v>1</v>
      </c>
      <c r="C12" s="240">
        <v>1</v>
      </c>
      <c r="D12" s="240">
        <v>5</v>
      </c>
      <c r="E12" s="246" t="s">
        <v>103</v>
      </c>
      <c r="F12" s="246" t="s">
        <v>104</v>
      </c>
      <c r="G12" s="246" t="s">
        <v>105</v>
      </c>
      <c r="H12" s="246" t="s">
        <v>34</v>
      </c>
      <c r="I12" s="246">
        <v>100</v>
      </c>
      <c r="J12" s="246" t="s">
        <v>704</v>
      </c>
      <c r="K12" s="246" t="s">
        <v>44</v>
      </c>
      <c r="L12" s="246" t="s">
        <v>40</v>
      </c>
      <c r="M12" s="12"/>
      <c r="N12" s="12">
        <v>34900.65</v>
      </c>
      <c r="O12" s="12"/>
      <c r="P12" s="12">
        <v>34900.65</v>
      </c>
      <c r="Q12" s="246" t="s">
        <v>89</v>
      </c>
      <c r="R12" s="260" t="s">
        <v>685</v>
      </c>
    </row>
    <row r="13" spans="1:18" s="203" customFormat="1" ht="214.5" customHeight="1">
      <c r="A13" s="16">
        <v>5</v>
      </c>
      <c r="B13" s="240" t="s">
        <v>97</v>
      </c>
      <c r="C13" s="240">
        <v>4</v>
      </c>
      <c r="D13" s="240">
        <v>2</v>
      </c>
      <c r="E13" s="246" t="s">
        <v>106</v>
      </c>
      <c r="F13" s="246" t="s">
        <v>107</v>
      </c>
      <c r="G13" s="246" t="s">
        <v>108</v>
      </c>
      <c r="H13" s="246" t="s">
        <v>34</v>
      </c>
      <c r="I13" s="246">
        <v>150</v>
      </c>
      <c r="J13" s="246" t="s">
        <v>705</v>
      </c>
      <c r="K13" s="246" t="s">
        <v>44</v>
      </c>
      <c r="L13" s="246" t="s">
        <v>40</v>
      </c>
      <c r="M13" s="12"/>
      <c r="N13" s="12">
        <v>10310.719999999999</v>
      </c>
      <c r="O13" s="12"/>
      <c r="P13" s="12">
        <v>10310.719999999999</v>
      </c>
      <c r="Q13" s="246" t="s">
        <v>89</v>
      </c>
      <c r="R13" s="260" t="s">
        <v>685</v>
      </c>
    </row>
    <row r="14" spans="1:18" s="203" customFormat="1" ht="238.5" customHeight="1">
      <c r="A14" s="230">
        <v>6</v>
      </c>
      <c r="B14" s="256" t="s">
        <v>109</v>
      </c>
      <c r="C14" s="256">
        <v>4</v>
      </c>
      <c r="D14" s="256">
        <v>2</v>
      </c>
      <c r="E14" s="254" t="s">
        <v>110</v>
      </c>
      <c r="F14" s="254" t="s">
        <v>126</v>
      </c>
      <c r="G14" s="254" t="s">
        <v>111</v>
      </c>
      <c r="H14" s="254" t="s">
        <v>34</v>
      </c>
      <c r="I14" s="254">
        <v>1095</v>
      </c>
      <c r="J14" s="254" t="s">
        <v>112</v>
      </c>
      <c r="K14" s="254" t="s">
        <v>53</v>
      </c>
      <c r="L14" s="254"/>
      <c r="M14" s="255">
        <v>19112.61</v>
      </c>
      <c r="N14" s="255"/>
      <c r="O14" s="255">
        <v>19112.61</v>
      </c>
      <c r="P14" s="255"/>
      <c r="Q14" s="254" t="s">
        <v>113</v>
      </c>
      <c r="R14" s="260" t="s">
        <v>685</v>
      </c>
    </row>
    <row r="15" spans="1:18" s="203" customFormat="1" ht="409.5" customHeight="1">
      <c r="A15" s="566">
        <v>7</v>
      </c>
      <c r="B15" s="566">
        <v>1.2</v>
      </c>
      <c r="C15" s="566">
        <v>4</v>
      </c>
      <c r="D15" s="566">
        <v>5</v>
      </c>
      <c r="E15" s="566" t="s">
        <v>114</v>
      </c>
      <c r="F15" s="566" t="s">
        <v>706</v>
      </c>
      <c r="G15" s="566" t="s">
        <v>115</v>
      </c>
      <c r="H15" s="566" t="s">
        <v>34</v>
      </c>
      <c r="I15" s="566">
        <v>75</v>
      </c>
      <c r="J15" s="566" t="s">
        <v>116</v>
      </c>
      <c r="K15" s="566" t="s">
        <v>38</v>
      </c>
      <c r="L15" s="566"/>
      <c r="M15" s="769">
        <v>34824.269999999997</v>
      </c>
      <c r="N15" s="769"/>
      <c r="O15" s="769">
        <v>34824.269999999997</v>
      </c>
      <c r="P15" s="769"/>
      <c r="Q15" s="566" t="s">
        <v>113</v>
      </c>
      <c r="R15" s="526" t="s">
        <v>685</v>
      </c>
    </row>
    <row r="16" spans="1:18" s="203" customFormat="1" ht="333.75" customHeight="1">
      <c r="A16" s="567"/>
      <c r="B16" s="567"/>
      <c r="C16" s="567"/>
      <c r="D16" s="567"/>
      <c r="E16" s="567"/>
      <c r="F16" s="567"/>
      <c r="G16" s="567"/>
      <c r="H16" s="567"/>
      <c r="I16" s="567"/>
      <c r="J16" s="567"/>
      <c r="K16" s="567"/>
      <c r="L16" s="567"/>
      <c r="M16" s="770"/>
      <c r="N16" s="770"/>
      <c r="O16" s="770"/>
      <c r="P16" s="770"/>
      <c r="Q16" s="567"/>
      <c r="R16" s="527"/>
    </row>
    <row r="17" spans="1:39" s="203" customFormat="1" ht="409.5" customHeight="1">
      <c r="A17" s="566">
        <v>8</v>
      </c>
      <c r="B17" s="566" t="s">
        <v>36</v>
      </c>
      <c r="C17" s="566">
        <v>4</v>
      </c>
      <c r="D17" s="566">
        <v>5</v>
      </c>
      <c r="E17" s="566" t="s">
        <v>117</v>
      </c>
      <c r="F17" s="566" t="s">
        <v>124</v>
      </c>
      <c r="G17" s="566" t="s">
        <v>115</v>
      </c>
      <c r="H17" s="566" t="s">
        <v>118</v>
      </c>
      <c r="I17" s="566">
        <v>250</v>
      </c>
      <c r="J17" s="566" t="s">
        <v>707</v>
      </c>
      <c r="K17" s="566" t="s">
        <v>38</v>
      </c>
      <c r="L17" s="566"/>
      <c r="M17" s="572">
        <v>26270.59</v>
      </c>
      <c r="N17" s="572"/>
      <c r="O17" s="572">
        <v>26270.59</v>
      </c>
      <c r="P17" s="572"/>
      <c r="Q17" s="566" t="s">
        <v>113</v>
      </c>
      <c r="R17" s="526" t="s">
        <v>685</v>
      </c>
    </row>
    <row r="18" spans="1:39" s="405" customFormat="1" ht="155.25" customHeight="1">
      <c r="A18" s="567"/>
      <c r="B18" s="567"/>
      <c r="C18" s="567"/>
      <c r="D18" s="567"/>
      <c r="E18" s="567"/>
      <c r="F18" s="567"/>
      <c r="G18" s="567"/>
      <c r="H18" s="567"/>
      <c r="I18" s="567"/>
      <c r="J18" s="567"/>
      <c r="K18" s="567"/>
      <c r="L18" s="567"/>
      <c r="M18" s="573"/>
      <c r="N18" s="573"/>
      <c r="O18" s="573"/>
      <c r="P18" s="573"/>
      <c r="Q18" s="567"/>
      <c r="R18" s="527"/>
    </row>
    <row r="19" spans="1:39" s="203" customFormat="1" ht="206.25" customHeight="1">
      <c r="A19" s="230">
        <v>9</v>
      </c>
      <c r="B19" s="254">
        <v>1</v>
      </c>
      <c r="C19" s="254">
        <v>4</v>
      </c>
      <c r="D19" s="254">
        <v>2</v>
      </c>
      <c r="E19" s="254" t="s">
        <v>119</v>
      </c>
      <c r="F19" s="254" t="s">
        <v>127</v>
      </c>
      <c r="G19" s="254" t="s">
        <v>120</v>
      </c>
      <c r="H19" s="254" t="s">
        <v>118</v>
      </c>
      <c r="I19" s="254">
        <v>100</v>
      </c>
      <c r="J19" s="254" t="s">
        <v>121</v>
      </c>
      <c r="K19" s="254" t="s">
        <v>53</v>
      </c>
      <c r="L19" s="254"/>
      <c r="M19" s="18">
        <v>9493.07</v>
      </c>
      <c r="N19" s="18"/>
      <c r="O19" s="18">
        <v>9493.07</v>
      </c>
      <c r="P19" s="18"/>
      <c r="Q19" s="254" t="s">
        <v>113</v>
      </c>
      <c r="R19" s="260" t="s">
        <v>685</v>
      </c>
    </row>
    <row r="20" spans="1:39" s="203" customFormat="1" ht="331.5">
      <c r="A20" s="254">
        <v>10</v>
      </c>
      <c r="B20" s="254">
        <v>1</v>
      </c>
      <c r="C20" s="254">
        <v>4</v>
      </c>
      <c r="D20" s="254">
        <v>5</v>
      </c>
      <c r="E20" s="254" t="s">
        <v>122</v>
      </c>
      <c r="F20" s="254" t="s">
        <v>125</v>
      </c>
      <c r="G20" s="254" t="s">
        <v>51</v>
      </c>
      <c r="H20" s="254" t="s">
        <v>118</v>
      </c>
      <c r="I20" s="254">
        <v>26</v>
      </c>
      <c r="J20" s="254" t="s">
        <v>123</v>
      </c>
      <c r="K20" s="254" t="s">
        <v>53</v>
      </c>
      <c r="L20" s="254"/>
      <c r="M20" s="18">
        <v>59000</v>
      </c>
      <c r="N20" s="18"/>
      <c r="O20" s="18">
        <v>59000</v>
      </c>
      <c r="P20" s="18"/>
      <c r="Q20" s="254" t="s">
        <v>113</v>
      </c>
      <c r="R20" s="260" t="s">
        <v>685</v>
      </c>
    </row>
    <row r="21" spans="1:39" s="203" customFormat="1" ht="90">
      <c r="A21" s="260">
        <v>11</v>
      </c>
      <c r="B21" s="260">
        <v>1</v>
      </c>
      <c r="C21" s="260">
        <v>4</v>
      </c>
      <c r="D21" s="260">
        <v>2</v>
      </c>
      <c r="E21" s="426" t="s">
        <v>1011</v>
      </c>
      <c r="F21" s="260" t="s">
        <v>1012</v>
      </c>
      <c r="G21" s="260" t="s">
        <v>5815</v>
      </c>
      <c r="H21" s="260" t="s">
        <v>55</v>
      </c>
      <c r="I21" s="260">
        <v>25</v>
      </c>
      <c r="J21" s="260" t="s">
        <v>1013</v>
      </c>
      <c r="K21" s="427"/>
      <c r="L21" s="260" t="s">
        <v>46</v>
      </c>
      <c r="M21" s="427"/>
      <c r="N21" s="260">
        <v>14704.22</v>
      </c>
      <c r="O21" s="427"/>
      <c r="P21" s="260">
        <v>14704.22</v>
      </c>
      <c r="Q21" s="260" t="s">
        <v>1014</v>
      </c>
      <c r="R21" s="260" t="s">
        <v>1015</v>
      </c>
    </row>
    <row r="22" spans="1:39" s="203" customFormat="1" ht="30" customHeight="1">
      <c r="A22" s="528">
        <v>12</v>
      </c>
      <c r="B22" s="526">
        <v>1</v>
      </c>
      <c r="C22" s="526">
        <v>4</v>
      </c>
      <c r="D22" s="526">
        <v>2</v>
      </c>
      <c r="E22" s="526" t="s">
        <v>1016</v>
      </c>
      <c r="F22" s="526" t="s">
        <v>1017</v>
      </c>
      <c r="G22" s="260" t="s">
        <v>1018</v>
      </c>
      <c r="H22" s="526" t="s">
        <v>992</v>
      </c>
      <c r="I22" s="260">
        <v>50</v>
      </c>
      <c r="J22" s="526" t="s">
        <v>1019</v>
      </c>
      <c r="K22" s="771"/>
      <c r="L22" s="526" t="s">
        <v>42</v>
      </c>
      <c r="M22" s="771"/>
      <c r="N22" s="526">
        <v>16475.63</v>
      </c>
      <c r="O22" s="771"/>
      <c r="P22" s="526">
        <v>16475.63</v>
      </c>
      <c r="Q22" s="526" t="s">
        <v>1014</v>
      </c>
      <c r="R22" s="526" t="s">
        <v>1020</v>
      </c>
      <c r="S22" s="405"/>
      <c r="T22" s="405"/>
      <c r="U22" s="405"/>
      <c r="V22" s="405"/>
      <c r="W22" s="405"/>
      <c r="X22" s="405"/>
      <c r="Y22" s="405"/>
      <c r="Z22" s="405"/>
      <c r="AA22" s="405"/>
      <c r="AB22" s="405"/>
      <c r="AC22" s="405"/>
      <c r="AD22" s="405"/>
      <c r="AE22" s="405"/>
      <c r="AF22" s="405"/>
      <c r="AG22" s="405"/>
      <c r="AH22" s="405"/>
      <c r="AI22" s="405"/>
      <c r="AJ22" s="405"/>
      <c r="AK22" s="405"/>
      <c r="AL22" s="405"/>
      <c r="AM22" s="405"/>
    </row>
    <row r="23" spans="1:39" s="203" customFormat="1">
      <c r="A23" s="528"/>
      <c r="B23" s="531"/>
      <c r="C23" s="531"/>
      <c r="D23" s="531"/>
      <c r="E23" s="531"/>
      <c r="F23" s="531"/>
      <c r="G23" s="260" t="s">
        <v>1021</v>
      </c>
      <c r="H23" s="531"/>
      <c r="I23" s="260">
        <v>50</v>
      </c>
      <c r="J23" s="531"/>
      <c r="K23" s="772"/>
      <c r="L23" s="531"/>
      <c r="M23" s="772"/>
      <c r="N23" s="531"/>
      <c r="O23" s="772"/>
      <c r="P23" s="531"/>
      <c r="Q23" s="531"/>
      <c r="R23" s="531"/>
      <c r="S23" s="405"/>
      <c r="T23" s="405"/>
      <c r="U23" s="405"/>
      <c r="V23" s="405"/>
      <c r="W23" s="405"/>
      <c r="X23" s="405"/>
      <c r="Y23" s="405"/>
      <c r="Z23" s="405"/>
      <c r="AA23" s="405"/>
      <c r="AB23" s="405"/>
      <c r="AC23" s="405"/>
      <c r="AD23" s="405"/>
      <c r="AE23" s="405"/>
      <c r="AF23" s="405"/>
      <c r="AG23" s="405"/>
      <c r="AH23" s="405"/>
      <c r="AI23" s="405"/>
      <c r="AJ23" s="405"/>
      <c r="AK23" s="405"/>
      <c r="AL23" s="405"/>
      <c r="AM23" s="405"/>
    </row>
    <row r="24" spans="1:39" s="203" customFormat="1">
      <c r="A24" s="528"/>
      <c r="B24" s="531"/>
      <c r="C24" s="531"/>
      <c r="D24" s="531"/>
      <c r="E24" s="531"/>
      <c r="F24" s="531"/>
      <c r="G24" s="526" t="s">
        <v>1022</v>
      </c>
      <c r="H24" s="531"/>
      <c r="I24" s="526">
        <v>50</v>
      </c>
      <c r="J24" s="531"/>
      <c r="K24" s="772"/>
      <c r="L24" s="531"/>
      <c r="M24" s="772"/>
      <c r="N24" s="531"/>
      <c r="O24" s="772"/>
      <c r="P24" s="531"/>
      <c r="Q24" s="531"/>
      <c r="R24" s="531"/>
      <c r="S24" s="405"/>
      <c r="T24" s="405"/>
      <c r="U24" s="405"/>
      <c r="V24" s="405"/>
      <c r="W24" s="405"/>
      <c r="X24" s="405"/>
      <c r="Y24" s="405"/>
      <c r="Z24" s="405"/>
      <c r="AA24" s="405"/>
      <c r="AB24" s="405"/>
      <c r="AC24" s="405"/>
      <c r="AD24" s="405"/>
      <c r="AE24" s="405"/>
      <c r="AF24" s="405"/>
      <c r="AG24" s="405"/>
      <c r="AH24" s="405"/>
      <c r="AI24" s="405"/>
      <c r="AJ24" s="405"/>
      <c r="AK24" s="405"/>
      <c r="AL24" s="405"/>
      <c r="AM24" s="405"/>
    </row>
    <row r="25" spans="1:39" s="203" customFormat="1">
      <c r="A25" s="528"/>
      <c r="B25" s="527"/>
      <c r="C25" s="527"/>
      <c r="D25" s="527"/>
      <c r="E25" s="527"/>
      <c r="F25" s="527"/>
      <c r="G25" s="527"/>
      <c r="H25" s="527"/>
      <c r="I25" s="527"/>
      <c r="J25" s="527"/>
      <c r="K25" s="773"/>
      <c r="L25" s="527"/>
      <c r="M25" s="773"/>
      <c r="N25" s="527"/>
      <c r="O25" s="773"/>
      <c r="P25" s="527"/>
      <c r="Q25" s="527"/>
      <c r="R25" s="527"/>
      <c r="S25" s="405"/>
      <c r="T25" s="405"/>
      <c r="U25" s="405"/>
      <c r="V25" s="405"/>
      <c r="W25" s="405"/>
      <c r="X25" s="405"/>
      <c r="Y25" s="405"/>
      <c r="Z25" s="405"/>
      <c r="AA25" s="405"/>
      <c r="AB25" s="405"/>
      <c r="AC25" s="405"/>
      <c r="AD25" s="405"/>
      <c r="AE25" s="405"/>
      <c r="AF25" s="405"/>
      <c r="AG25" s="405"/>
      <c r="AH25" s="405"/>
      <c r="AI25" s="405"/>
      <c r="AJ25" s="405"/>
      <c r="AK25" s="405"/>
      <c r="AL25" s="405"/>
      <c r="AM25" s="405"/>
    </row>
    <row r="26" spans="1:39" s="203" customFormat="1">
      <c r="A26" s="528">
        <v>13</v>
      </c>
      <c r="B26" s="526">
        <v>1</v>
      </c>
      <c r="C26" s="526">
        <v>4</v>
      </c>
      <c r="D26" s="526">
        <v>2</v>
      </c>
      <c r="E26" s="526" t="s">
        <v>1041</v>
      </c>
      <c r="F26" s="526" t="s">
        <v>1023</v>
      </c>
      <c r="G26" s="260" t="s">
        <v>1024</v>
      </c>
      <c r="H26" s="526" t="s">
        <v>1025</v>
      </c>
      <c r="I26" s="260">
        <v>15</v>
      </c>
      <c r="J26" s="526" t="s">
        <v>1026</v>
      </c>
      <c r="K26" s="771"/>
      <c r="L26" s="526" t="s">
        <v>44</v>
      </c>
      <c r="M26" s="771"/>
      <c r="N26" s="526">
        <v>28860.28</v>
      </c>
      <c r="O26" s="771"/>
      <c r="P26" s="526">
        <v>28860.28</v>
      </c>
      <c r="Q26" s="526" t="s">
        <v>1014</v>
      </c>
      <c r="R26" s="526" t="s">
        <v>1027</v>
      </c>
    </row>
    <row r="27" spans="1:39" s="203" customFormat="1">
      <c r="A27" s="528"/>
      <c r="B27" s="531"/>
      <c r="C27" s="531"/>
      <c r="D27" s="531"/>
      <c r="E27" s="531"/>
      <c r="F27" s="531"/>
      <c r="G27" s="260" t="s">
        <v>1028</v>
      </c>
      <c r="H27" s="531"/>
      <c r="I27" s="260">
        <v>15</v>
      </c>
      <c r="J27" s="531"/>
      <c r="K27" s="772"/>
      <c r="L27" s="531"/>
      <c r="M27" s="772"/>
      <c r="N27" s="531"/>
      <c r="O27" s="772"/>
      <c r="P27" s="531"/>
      <c r="Q27" s="531"/>
      <c r="R27" s="531"/>
    </row>
    <row r="28" spans="1:39" s="203" customFormat="1">
      <c r="A28" s="528"/>
      <c r="B28" s="531"/>
      <c r="C28" s="531"/>
      <c r="D28" s="531"/>
      <c r="E28" s="531"/>
      <c r="F28" s="531"/>
      <c r="G28" s="260" t="s">
        <v>1029</v>
      </c>
      <c r="H28" s="531"/>
      <c r="I28" s="260">
        <v>30</v>
      </c>
      <c r="J28" s="531"/>
      <c r="K28" s="772"/>
      <c r="L28" s="531"/>
      <c r="M28" s="772"/>
      <c r="N28" s="531"/>
      <c r="O28" s="772"/>
      <c r="P28" s="531"/>
      <c r="Q28" s="531"/>
      <c r="R28" s="531"/>
    </row>
    <row r="29" spans="1:39" s="203" customFormat="1">
      <c r="A29" s="528"/>
      <c r="B29" s="531"/>
      <c r="C29" s="531"/>
      <c r="D29" s="531"/>
      <c r="E29" s="531"/>
      <c r="F29" s="531"/>
      <c r="G29" s="260" t="s">
        <v>1030</v>
      </c>
      <c r="H29" s="531"/>
      <c r="I29" s="260">
        <v>30</v>
      </c>
      <c r="J29" s="531"/>
      <c r="K29" s="772"/>
      <c r="L29" s="531"/>
      <c r="M29" s="772"/>
      <c r="N29" s="531"/>
      <c r="O29" s="772"/>
      <c r="P29" s="531"/>
      <c r="Q29" s="531"/>
      <c r="R29" s="531"/>
    </row>
    <row r="30" spans="1:39" s="203" customFormat="1">
      <c r="A30" s="528"/>
      <c r="B30" s="531"/>
      <c r="C30" s="531"/>
      <c r="D30" s="531"/>
      <c r="E30" s="531"/>
      <c r="F30" s="531"/>
      <c r="G30" s="260" t="s">
        <v>1031</v>
      </c>
      <c r="H30" s="531"/>
      <c r="I30" s="260">
        <v>30</v>
      </c>
      <c r="J30" s="531"/>
      <c r="K30" s="772"/>
      <c r="L30" s="531"/>
      <c r="M30" s="772"/>
      <c r="N30" s="531"/>
      <c r="O30" s="772"/>
      <c r="P30" s="531"/>
      <c r="Q30" s="531"/>
      <c r="R30" s="531"/>
    </row>
    <row r="31" spans="1:39" s="203" customFormat="1">
      <c r="A31" s="528"/>
      <c r="B31" s="531"/>
      <c r="C31" s="531"/>
      <c r="D31" s="531"/>
      <c r="E31" s="531"/>
      <c r="F31" s="531"/>
      <c r="G31" s="260" t="s">
        <v>1032</v>
      </c>
      <c r="H31" s="531"/>
      <c r="I31" s="260">
        <v>30</v>
      </c>
      <c r="J31" s="531"/>
      <c r="K31" s="772"/>
      <c r="L31" s="531"/>
      <c r="M31" s="772"/>
      <c r="N31" s="531"/>
      <c r="O31" s="772"/>
      <c r="P31" s="531"/>
      <c r="Q31" s="531"/>
      <c r="R31" s="531"/>
    </row>
    <row r="32" spans="1:39" s="203" customFormat="1">
      <c r="A32" s="528"/>
      <c r="B32" s="527"/>
      <c r="C32" s="527"/>
      <c r="D32" s="527"/>
      <c r="E32" s="527"/>
      <c r="F32" s="527"/>
      <c r="G32" s="260" t="s">
        <v>1033</v>
      </c>
      <c r="H32" s="527"/>
      <c r="I32" s="260">
        <v>100</v>
      </c>
      <c r="J32" s="527"/>
      <c r="K32" s="773"/>
      <c r="L32" s="527"/>
      <c r="M32" s="773"/>
      <c r="N32" s="527"/>
      <c r="O32" s="773"/>
      <c r="P32" s="527"/>
      <c r="Q32" s="527"/>
      <c r="R32" s="527"/>
    </row>
    <row r="36" spans="11:18">
      <c r="K36" s="543" t="s">
        <v>938</v>
      </c>
      <c r="L36" s="543"/>
      <c r="M36" s="543"/>
      <c r="N36" s="543"/>
      <c r="O36" s="543" t="s">
        <v>939</v>
      </c>
      <c r="P36" s="543"/>
      <c r="Q36" s="543"/>
      <c r="R36" s="543"/>
    </row>
    <row r="37" spans="11:18">
      <c r="K37" s="543" t="s">
        <v>946</v>
      </c>
      <c r="L37" s="543"/>
      <c r="M37" s="543" t="s">
        <v>947</v>
      </c>
      <c r="N37" s="543"/>
      <c r="O37" s="543" t="s">
        <v>946</v>
      </c>
      <c r="P37" s="543"/>
      <c r="Q37" s="543" t="s">
        <v>947</v>
      </c>
      <c r="R37" s="543"/>
    </row>
    <row r="38" spans="11:18">
      <c r="K38" s="113" t="s">
        <v>940</v>
      </c>
      <c r="L38" s="113" t="s">
        <v>941</v>
      </c>
      <c r="M38" s="113" t="s">
        <v>942</v>
      </c>
      <c r="N38" s="113" t="s">
        <v>941</v>
      </c>
      <c r="O38" s="113" t="s">
        <v>942</v>
      </c>
      <c r="P38" s="113" t="s">
        <v>941</v>
      </c>
      <c r="Q38" s="113" t="s">
        <v>940</v>
      </c>
      <c r="R38" s="113" t="s">
        <v>941</v>
      </c>
    </row>
    <row r="39" spans="11:18">
      <c r="K39" s="108">
        <v>10</v>
      </c>
      <c r="L39" s="111">
        <v>287178.88</v>
      </c>
      <c r="M39" s="108">
        <v>3</v>
      </c>
      <c r="N39" s="111">
        <v>60040.13</v>
      </c>
      <c r="O39" s="108" t="s">
        <v>944</v>
      </c>
      <c r="P39" s="112" t="s">
        <v>944</v>
      </c>
      <c r="Q39" s="108" t="s">
        <v>944</v>
      </c>
      <c r="R39" s="112" t="s">
        <v>944</v>
      </c>
    </row>
  </sheetData>
  <mergeCells count="122">
    <mergeCell ref="A22:A25"/>
    <mergeCell ref="A26:A32"/>
    <mergeCell ref="B26:B32"/>
    <mergeCell ref="C26:C32"/>
    <mergeCell ref="D26:D32"/>
    <mergeCell ref="E26:E32"/>
    <mergeCell ref="F26:F32"/>
    <mergeCell ref="H26:H32"/>
    <mergeCell ref="J26:J32"/>
    <mergeCell ref="N22:N25"/>
    <mergeCell ref="O22:O25"/>
    <mergeCell ref="P22:P25"/>
    <mergeCell ref="Q22:Q25"/>
    <mergeCell ref="R22:R25"/>
    <mergeCell ref="G24:G25"/>
    <mergeCell ref="I24:I25"/>
    <mergeCell ref="L26:L32"/>
    <mergeCell ref="M26:M32"/>
    <mergeCell ref="N26:N32"/>
    <mergeCell ref="O26:O32"/>
    <mergeCell ref="P26:P32"/>
    <mergeCell ref="Q26:Q32"/>
    <mergeCell ref="R26:R32"/>
    <mergeCell ref="K26:K32"/>
    <mergeCell ref="M17:M18"/>
    <mergeCell ref="B22:B25"/>
    <mergeCell ref="C22:C25"/>
    <mergeCell ref="D22:D25"/>
    <mergeCell ref="E22:E25"/>
    <mergeCell ref="F22:F25"/>
    <mergeCell ref="H22:H25"/>
    <mergeCell ref="J22:J25"/>
    <mergeCell ref="K22:K25"/>
    <mergeCell ref="L22:L25"/>
    <mergeCell ref="M22:M25"/>
    <mergeCell ref="F17:F18"/>
    <mergeCell ref="G17:G18"/>
    <mergeCell ref="H17:H18"/>
    <mergeCell ref="I17:I18"/>
    <mergeCell ref="J17:J18"/>
    <mergeCell ref="A17:A18"/>
    <mergeCell ref="B17:B18"/>
    <mergeCell ref="C17:C18"/>
    <mergeCell ref="D17:D18"/>
    <mergeCell ref="E17:E18"/>
    <mergeCell ref="J15:J16"/>
    <mergeCell ref="K15:K16"/>
    <mergeCell ref="L15:L16"/>
    <mergeCell ref="M15:M16"/>
    <mergeCell ref="A15:A16"/>
    <mergeCell ref="B15:B16"/>
    <mergeCell ref="C15:C16"/>
    <mergeCell ref="D15:D16"/>
    <mergeCell ref="E15:E16"/>
    <mergeCell ref="F15:F16"/>
    <mergeCell ref="G15:G16"/>
    <mergeCell ref="H15:H16"/>
    <mergeCell ref="I15:I16"/>
    <mergeCell ref="A8:A9"/>
    <mergeCell ref="B8:B9"/>
    <mergeCell ref="C8:C9"/>
    <mergeCell ref="D8:D9"/>
    <mergeCell ref="E8:E9"/>
    <mergeCell ref="Q4:Q5"/>
    <mergeCell ref="R4:R5"/>
    <mergeCell ref="G4:G5"/>
    <mergeCell ref="H4:I4"/>
    <mergeCell ref="J4:J5"/>
    <mergeCell ref="K4:L4"/>
    <mergeCell ref="M4:N4"/>
    <mergeCell ref="O4:P4"/>
    <mergeCell ref="F4:F5"/>
    <mergeCell ref="A4:A5"/>
    <mergeCell ref="B4:B5"/>
    <mergeCell ref="C4:C5"/>
    <mergeCell ref="D4:D5"/>
    <mergeCell ref="E4:E5"/>
    <mergeCell ref="F8:F9"/>
    <mergeCell ref="G8:G9"/>
    <mergeCell ref="J8:J9"/>
    <mergeCell ref="K8:K9"/>
    <mergeCell ref="R8:R9"/>
    <mergeCell ref="L8:L9"/>
    <mergeCell ref="M8:M9"/>
    <mergeCell ref="N8:N9"/>
    <mergeCell ref="O8:O9"/>
    <mergeCell ref="P8:P9"/>
    <mergeCell ref="Q8:Q9"/>
    <mergeCell ref="F10:F11"/>
    <mergeCell ref="G10:G11"/>
    <mergeCell ref="J10:J11"/>
    <mergeCell ref="K10:K11"/>
    <mergeCell ref="L10:L11"/>
    <mergeCell ref="A10:A11"/>
    <mergeCell ref="B10:B11"/>
    <mergeCell ref="C10:C11"/>
    <mergeCell ref="D10:D11"/>
    <mergeCell ref="E10:E11"/>
    <mergeCell ref="K36:N36"/>
    <mergeCell ref="O36:R36"/>
    <mergeCell ref="K37:L37"/>
    <mergeCell ref="M37:N37"/>
    <mergeCell ref="O37:P37"/>
    <mergeCell ref="Q37:R37"/>
    <mergeCell ref="R10:R11"/>
    <mergeCell ref="M10:M11"/>
    <mergeCell ref="N10:N11"/>
    <mergeCell ref="O10:O11"/>
    <mergeCell ref="P10:P11"/>
    <mergeCell ref="Q10:Q11"/>
    <mergeCell ref="N15:N16"/>
    <mergeCell ref="O15:O16"/>
    <mergeCell ref="P15:P16"/>
    <mergeCell ref="Q15:Q16"/>
    <mergeCell ref="R15:R16"/>
    <mergeCell ref="N17:N18"/>
    <mergeCell ref="O17:O18"/>
    <mergeCell ref="P17:P18"/>
    <mergeCell ref="Q17:Q18"/>
    <mergeCell ref="R17:R18"/>
    <mergeCell ref="K17:K18"/>
    <mergeCell ref="L17:L18"/>
  </mergeCells>
  <pageMargins left="0.25" right="0.25" top="0.75" bottom="0.75" header="0.3" footer="0.3"/>
  <pageSetup paperSize="8" scale="51" fitToHeight="0" orientation="landscape" horizontalDpi="4294967292"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3"/>
  <sheetViews>
    <sheetView topLeftCell="F19" zoomScale="70" zoomScaleNormal="70" workbookViewId="0">
      <selection activeCell="K23" sqref="K23:R23"/>
    </sheetView>
  </sheetViews>
  <sheetFormatPr defaultRowHeight="15"/>
  <cols>
    <col min="1" max="1" width="4.7109375" bestFit="1" customWidth="1"/>
    <col min="2" max="2" width="8.85546875" bestFit="1" customWidth="1"/>
    <col min="3" max="3" width="10" bestFit="1" customWidth="1"/>
    <col min="4" max="4" width="9.7109375" bestFit="1" customWidth="1"/>
    <col min="5" max="5" width="52.140625" customWidth="1"/>
    <col min="6" max="6" width="82.42578125" customWidth="1"/>
    <col min="7" max="7" width="31.7109375" customWidth="1"/>
    <col min="8" max="8" width="19" customWidth="1"/>
    <col min="9" max="9" width="13.28515625" customWidth="1"/>
    <col min="10" max="10" width="33.42578125" customWidth="1"/>
    <col min="11" max="12" width="13.7109375" customWidth="1"/>
    <col min="13" max="16" width="13.7109375" style="11" customWidth="1"/>
    <col min="17" max="17" width="22.85546875" customWidth="1"/>
    <col min="18" max="18" width="14.71093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5819</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774" t="s">
        <v>0</v>
      </c>
      <c r="B4" s="776" t="s">
        <v>1</v>
      </c>
      <c r="C4" s="776" t="s">
        <v>2</v>
      </c>
      <c r="D4" s="776" t="s">
        <v>3</v>
      </c>
      <c r="E4" s="774" t="s">
        <v>4</v>
      </c>
      <c r="F4" s="774" t="s">
        <v>5</v>
      </c>
      <c r="G4" s="774" t="s">
        <v>6</v>
      </c>
      <c r="H4" s="778" t="s">
        <v>7</v>
      </c>
      <c r="I4" s="778"/>
      <c r="J4" s="774" t="s">
        <v>8</v>
      </c>
      <c r="K4" s="779" t="s">
        <v>9</v>
      </c>
      <c r="L4" s="780"/>
      <c r="M4" s="781" t="s">
        <v>10</v>
      </c>
      <c r="N4" s="782"/>
      <c r="O4" s="781" t="s">
        <v>11</v>
      </c>
      <c r="P4" s="782"/>
      <c r="Q4" s="774" t="s">
        <v>12</v>
      </c>
      <c r="R4" s="776" t="s">
        <v>13</v>
      </c>
    </row>
    <row r="5" spans="1:18" s="3" customFormat="1" ht="35.25" customHeight="1">
      <c r="A5" s="775"/>
      <c r="B5" s="777"/>
      <c r="C5" s="777"/>
      <c r="D5" s="777"/>
      <c r="E5" s="775"/>
      <c r="F5" s="775"/>
      <c r="G5" s="775"/>
      <c r="H5" s="100" t="s">
        <v>14</v>
      </c>
      <c r="I5" s="100" t="s">
        <v>15</v>
      </c>
      <c r="J5" s="775"/>
      <c r="K5" s="101">
        <v>2016</v>
      </c>
      <c r="L5" s="101">
        <v>2017</v>
      </c>
      <c r="M5" s="101">
        <v>2016</v>
      </c>
      <c r="N5" s="101">
        <v>2017</v>
      </c>
      <c r="O5" s="101">
        <v>2016</v>
      </c>
      <c r="P5" s="101">
        <v>2017</v>
      </c>
      <c r="Q5" s="775"/>
      <c r="R5" s="777"/>
    </row>
    <row r="6" spans="1:18" s="3" customFormat="1" ht="14.25" customHeight="1">
      <c r="A6" s="99" t="s">
        <v>16</v>
      </c>
      <c r="B6" s="100" t="s">
        <v>17</v>
      </c>
      <c r="C6" s="100" t="s">
        <v>18</v>
      </c>
      <c r="D6" s="100" t="s">
        <v>19</v>
      </c>
      <c r="E6" s="99" t="s">
        <v>20</v>
      </c>
      <c r="F6" s="99" t="s">
        <v>21</v>
      </c>
      <c r="G6" s="99" t="s">
        <v>22</v>
      </c>
      <c r="H6" s="100" t="s">
        <v>23</v>
      </c>
      <c r="I6" s="100" t="s">
        <v>24</v>
      </c>
      <c r="J6" s="99" t="s">
        <v>25</v>
      </c>
      <c r="K6" s="101" t="s">
        <v>26</v>
      </c>
      <c r="L6" s="101" t="s">
        <v>27</v>
      </c>
      <c r="M6" s="101" t="s">
        <v>28</v>
      </c>
      <c r="N6" s="101" t="s">
        <v>29</v>
      </c>
      <c r="O6" s="101" t="s">
        <v>30</v>
      </c>
      <c r="P6" s="101" t="s">
        <v>31</v>
      </c>
      <c r="Q6" s="99" t="s">
        <v>32</v>
      </c>
      <c r="R6" s="100" t="s">
        <v>33</v>
      </c>
    </row>
    <row r="7" spans="1:18" s="203" customFormat="1" ht="80.25" customHeight="1">
      <c r="A7" s="69">
        <v>1</v>
      </c>
      <c r="B7" s="69">
        <v>1</v>
      </c>
      <c r="C7" s="69">
        <v>1</v>
      </c>
      <c r="D7" s="69">
        <v>5</v>
      </c>
      <c r="E7" s="70" t="s">
        <v>128</v>
      </c>
      <c r="F7" s="70" t="s">
        <v>129</v>
      </c>
      <c r="G7" s="70" t="s">
        <v>130</v>
      </c>
      <c r="H7" s="70" t="s">
        <v>34</v>
      </c>
      <c r="I7" s="70">
        <v>525</v>
      </c>
      <c r="J7" s="70" t="s">
        <v>131</v>
      </c>
      <c r="K7" s="70"/>
      <c r="L7" s="70" t="s">
        <v>40</v>
      </c>
      <c r="M7" s="71"/>
      <c r="N7" s="71">
        <v>91244.88</v>
      </c>
      <c r="O7" s="71"/>
      <c r="P7" s="71">
        <v>91244.88</v>
      </c>
      <c r="Q7" s="69" t="s">
        <v>132</v>
      </c>
      <c r="R7" s="76" t="s">
        <v>680</v>
      </c>
    </row>
    <row r="8" spans="1:18" s="203" customFormat="1" ht="94.5">
      <c r="A8" s="72">
        <v>2</v>
      </c>
      <c r="B8" s="69">
        <v>1</v>
      </c>
      <c r="C8" s="69" t="s">
        <v>43</v>
      </c>
      <c r="D8" s="69">
        <v>2</v>
      </c>
      <c r="E8" s="70" t="s">
        <v>133</v>
      </c>
      <c r="F8" s="70" t="s">
        <v>134</v>
      </c>
      <c r="G8" s="70" t="s">
        <v>135</v>
      </c>
      <c r="H8" s="70" t="s">
        <v>34</v>
      </c>
      <c r="I8" s="70">
        <v>150</v>
      </c>
      <c r="J8" s="70" t="s">
        <v>136</v>
      </c>
      <c r="K8" s="70" t="s">
        <v>40</v>
      </c>
      <c r="L8" s="70"/>
      <c r="M8" s="71">
        <v>20381.75</v>
      </c>
      <c r="N8" s="71"/>
      <c r="O8" s="71">
        <v>20381.75</v>
      </c>
      <c r="P8" s="71"/>
      <c r="Q8" s="70" t="s">
        <v>137</v>
      </c>
      <c r="R8" s="76" t="s">
        <v>681</v>
      </c>
    </row>
    <row r="9" spans="1:18" s="203" customFormat="1" ht="141.75" customHeight="1">
      <c r="A9" s="69">
        <v>3</v>
      </c>
      <c r="B9" s="69">
        <v>2</v>
      </c>
      <c r="C9" s="69" t="s">
        <v>43</v>
      </c>
      <c r="D9" s="69">
        <v>2</v>
      </c>
      <c r="E9" s="70" t="s">
        <v>133</v>
      </c>
      <c r="F9" s="70" t="s">
        <v>138</v>
      </c>
      <c r="G9" s="70" t="s">
        <v>135</v>
      </c>
      <c r="H9" s="70" t="s">
        <v>34</v>
      </c>
      <c r="I9" s="70">
        <v>150</v>
      </c>
      <c r="J9" s="70" t="s">
        <v>136</v>
      </c>
      <c r="K9" s="70" t="s">
        <v>38</v>
      </c>
      <c r="L9" s="70"/>
      <c r="M9" s="71">
        <v>20750.95</v>
      </c>
      <c r="N9" s="71"/>
      <c r="O9" s="71">
        <v>20750.95</v>
      </c>
      <c r="P9" s="71"/>
      <c r="Q9" s="70" t="s">
        <v>137</v>
      </c>
      <c r="R9" s="76" t="s">
        <v>681</v>
      </c>
    </row>
    <row r="10" spans="1:18" s="203" customFormat="1" ht="94.5">
      <c r="A10" s="69">
        <v>4</v>
      </c>
      <c r="B10" s="69">
        <v>1</v>
      </c>
      <c r="C10" s="69" t="s">
        <v>43</v>
      </c>
      <c r="D10" s="69">
        <v>2</v>
      </c>
      <c r="E10" s="70" t="s">
        <v>139</v>
      </c>
      <c r="F10" s="73" t="s">
        <v>140</v>
      </c>
      <c r="G10" s="70" t="s">
        <v>141</v>
      </c>
      <c r="H10" s="73" t="s">
        <v>142</v>
      </c>
      <c r="I10" s="70">
        <v>30</v>
      </c>
      <c r="J10" s="70" t="s">
        <v>143</v>
      </c>
      <c r="K10" s="70"/>
      <c r="L10" s="70" t="s">
        <v>38</v>
      </c>
      <c r="M10" s="71"/>
      <c r="N10" s="71">
        <v>19890.22</v>
      </c>
      <c r="O10" s="71"/>
      <c r="P10" s="71">
        <v>19890.22</v>
      </c>
      <c r="Q10" s="70" t="s">
        <v>137</v>
      </c>
      <c r="R10" s="76" t="s">
        <v>681</v>
      </c>
    </row>
    <row r="11" spans="1:18" s="203" customFormat="1" ht="94.5">
      <c r="A11" s="69">
        <v>5</v>
      </c>
      <c r="B11" s="69">
        <v>1</v>
      </c>
      <c r="C11" s="69" t="s">
        <v>43</v>
      </c>
      <c r="D11" s="69">
        <v>2</v>
      </c>
      <c r="E11" s="70" t="s">
        <v>144</v>
      </c>
      <c r="F11" s="73" t="s">
        <v>145</v>
      </c>
      <c r="G11" s="70" t="s">
        <v>146</v>
      </c>
      <c r="H11" s="73" t="s">
        <v>147</v>
      </c>
      <c r="I11" s="70">
        <v>30</v>
      </c>
      <c r="J11" s="73" t="s">
        <v>143</v>
      </c>
      <c r="K11" s="70"/>
      <c r="L11" s="70" t="s">
        <v>46</v>
      </c>
      <c r="M11" s="71"/>
      <c r="N11" s="71">
        <v>17651.11</v>
      </c>
      <c r="O11" s="71"/>
      <c r="P11" s="71">
        <v>17651.11</v>
      </c>
      <c r="Q11" s="70" t="s">
        <v>137</v>
      </c>
      <c r="R11" s="76" t="s">
        <v>681</v>
      </c>
    </row>
    <row r="12" spans="1:18" s="203" customFormat="1" ht="173.25">
      <c r="A12" s="69">
        <v>6</v>
      </c>
      <c r="B12" s="69">
        <v>1</v>
      </c>
      <c r="C12" s="69">
        <v>1</v>
      </c>
      <c r="D12" s="69">
        <v>5</v>
      </c>
      <c r="E12" s="70" t="s">
        <v>148</v>
      </c>
      <c r="F12" s="70" t="s">
        <v>708</v>
      </c>
      <c r="G12" s="70" t="s">
        <v>149</v>
      </c>
      <c r="H12" s="70" t="s">
        <v>101</v>
      </c>
      <c r="I12" s="70">
        <v>80</v>
      </c>
      <c r="J12" s="70" t="s">
        <v>150</v>
      </c>
      <c r="K12" s="70"/>
      <c r="L12" s="70" t="s">
        <v>35</v>
      </c>
      <c r="M12" s="71"/>
      <c r="N12" s="71">
        <v>13365.05</v>
      </c>
      <c r="O12" s="71"/>
      <c r="P12" s="71">
        <v>13365.05</v>
      </c>
      <c r="Q12" s="70" t="s">
        <v>137</v>
      </c>
      <c r="R12" s="76" t="s">
        <v>681</v>
      </c>
    </row>
    <row r="13" spans="1:18" s="203" customFormat="1" ht="126">
      <c r="A13" s="74">
        <v>7</v>
      </c>
      <c r="B13" s="75">
        <v>1</v>
      </c>
      <c r="C13" s="75" t="s">
        <v>109</v>
      </c>
      <c r="D13" s="75">
        <v>2</v>
      </c>
      <c r="E13" s="76" t="s">
        <v>151</v>
      </c>
      <c r="F13" s="76" t="s">
        <v>152</v>
      </c>
      <c r="G13" s="76" t="s">
        <v>153</v>
      </c>
      <c r="H13" s="76" t="s">
        <v>101</v>
      </c>
      <c r="I13" s="76">
        <v>210</v>
      </c>
      <c r="J13" s="76" t="s">
        <v>5817</v>
      </c>
      <c r="K13" s="76" t="s">
        <v>38</v>
      </c>
      <c r="L13" s="76" t="s">
        <v>40</v>
      </c>
      <c r="M13" s="428"/>
      <c r="N13" s="77">
        <v>26505.22</v>
      </c>
      <c r="O13" s="428"/>
      <c r="P13" s="77">
        <v>26505.22</v>
      </c>
      <c r="Q13" s="76" t="s">
        <v>137</v>
      </c>
      <c r="R13" s="76" t="s">
        <v>681</v>
      </c>
    </row>
    <row r="14" spans="1:18" s="203" customFormat="1" ht="78.75">
      <c r="A14" s="74">
        <v>8</v>
      </c>
      <c r="B14" s="75">
        <v>1</v>
      </c>
      <c r="C14" s="75" t="s">
        <v>43</v>
      </c>
      <c r="D14" s="75">
        <v>2</v>
      </c>
      <c r="E14" s="76" t="s">
        <v>154</v>
      </c>
      <c r="F14" s="76" t="s">
        <v>155</v>
      </c>
      <c r="G14" s="76" t="s">
        <v>156</v>
      </c>
      <c r="H14" s="76" t="s">
        <v>157</v>
      </c>
      <c r="I14" s="76">
        <v>50</v>
      </c>
      <c r="J14" s="76" t="s">
        <v>158</v>
      </c>
      <c r="K14" s="76" t="s">
        <v>38</v>
      </c>
      <c r="L14" s="76"/>
      <c r="M14" s="77">
        <v>29632.84</v>
      </c>
      <c r="N14" s="77"/>
      <c r="O14" s="77">
        <v>29632.84</v>
      </c>
      <c r="P14" s="77"/>
      <c r="Q14" s="76" t="s">
        <v>137</v>
      </c>
      <c r="R14" s="76" t="s">
        <v>681</v>
      </c>
    </row>
    <row r="15" spans="1:18" s="203" customFormat="1" ht="141.75">
      <c r="A15" s="76">
        <v>9</v>
      </c>
      <c r="B15" s="75">
        <v>1</v>
      </c>
      <c r="C15" s="75" t="s">
        <v>43</v>
      </c>
      <c r="D15" s="75">
        <v>5</v>
      </c>
      <c r="E15" s="76" t="s">
        <v>159</v>
      </c>
      <c r="F15" s="76" t="s">
        <v>160</v>
      </c>
      <c r="G15" s="76" t="s">
        <v>161</v>
      </c>
      <c r="H15" s="76" t="s">
        <v>162</v>
      </c>
      <c r="I15" s="78">
        <v>600</v>
      </c>
      <c r="J15" s="76" t="s">
        <v>5818</v>
      </c>
      <c r="K15" s="76" t="s">
        <v>38</v>
      </c>
      <c r="L15" s="76"/>
      <c r="M15" s="77">
        <v>65127.62</v>
      </c>
      <c r="N15" s="77"/>
      <c r="O15" s="77">
        <v>65127.62</v>
      </c>
      <c r="P15" s="77"/>
      <c r="Q15" s="76" t="s">
        <v>137</v>
      </c>
      <c r="R15" s="76" t="s">
        <v>681</v>
      </c>
    </row>
    <row r="16" spans="1:18" s="203" customFormat="1" ht="114.75">
      <c r="A16" s="260">
        <v>10</v>
      </c>
      <c r="B16" s="254">
        <v>1</v>
      </c>
      <c r="C16" s="254">
        <v>4</v>
      </c>
      <c r="D16" s="254">
        <v>2</v>
      </c>
      <c r="E16" s="254" t="s">
        <v>1034</v>
      </c>
      <c r="F16" s="254" t="s">
        <v>1035</v>
      </c>
      <c r="G16" s="254" t="s">
        <v>1036</v>
      </c>
      <c r="H16" s="254" t="s">
        <v>1037</v>
      </c>
      <c r="I16" s="254">
        <v>3</v>
      </c>
      <c r="J16" s="254" t="s">
        <v>1038</v>
      </c>
      <c r="K16" s="254"/>
      <c r="L16" s="254" t="s">
        <v>1039</v>
      </c>
      <c r="M16" s="254"/>
      <c r="N16" s="18">
        <v>21007.17</v>
      </c>
      <c r="O16" s="254"/>
      <c r="P16" s="18">
        <v>21007.17</v>
      </c>
      <c r="Q16" s="254" t="s">
        <v>1040</v>
      </c>
      <c r="R16" s="254" t="s">
        <v>681</v>
      </c>
    </row>
    <row r="20" spans="11:18">
      <c r="K20" s="543" t="s">
        <v>938</v>
      </c>
      <c r="L20" s="543"/>
      <c r="M20" s="543"/>
      <c r="N20" s="543"/>
      <c r="O20" s="543" t="s">
        <v>939</v>
      </c>
      <c r="P20" s="543"/>
      <c r="Q20" s="543"/>
      <c r="R20" s="543"/>
    </row>
    <row r="21" spans="11:18">
      <c r="K21" s="543" t="s">
        <v>946</v>
      </c>
      <c r="L21" s="543"/>
      <c r="M21" s="543" t="s">
        <v>947</v>
      </c>
      <c r="N21" s="543"/>
      <c r="O21" s="543" t="s">
        <v>946</v>
      </c>
      <c r="P21" s="543"/>
      <c r="Q21" s="543" t="s">
        <v>947</v>
      </c>
      <c r="R21" s="543"/>
    </row>
    <row r="22" spans="11:18">
      <c r="K22" s="117" t="s">
        <v>940</v>
      </c>
      <c r="L22" s="117" t="s">
        <v>941</v>
      </c>
      <c r="M22" s="117" t="s">
        <v>942</v>
      </c>
      <c r="N22" s="117" t="s">
        <v>941</v>
      </c>
      <c r="O22" s="117" t="s">
        <v>942</v>
      </c>
      <c r="P22" s="117" t="s">
        <v>941</v>
      </c>
      <c r="Q22" s="117" t="s">
        <v>940</v>
      </c>
      <c r="R22" s="117" t="s">
        <v>941</v>
      </c>
    </row>
    <row r="23" spans="11:18">
      <c r="K23" s="108">
        <v>8</v>
      </c>
      <c r="L23" s="111">
        <v>213304.76</v>
      </c>
      <c r="M23" s="108">
        <v>1</v>
      </c>
      <c r="N23" s="111">
        <v>21007.17</v>
      </c>
      <c r="O23" s="108">
        <v>1</v>
      </c>
      <c r="P23" s="119">
        <v>91244.88</v>
      </c>
      <c r="Q23" s="108" t="s">
        <v>944</v>
      </c>
      <c r="R23" s="112" t="s">
        <v>944</v>
      </c>
    </row>
  </sheetData>
  <mergeCells count="20">
    <mergeCell ref="K20:N20"/>
    <mergeCell ref="O20:R20"/>
    <mergeCell ref="K21:L21"/>
    <mergeCell ref="M21:N21"/>
    <mergeCell ref="O21:P21"/>
    <mergeCell ref="Q21:R21"/>
    <mergeCell ref="Q4:Q5"/>
    <mergeCell ref="R4:R5"/>
    <mergeCell ref="G4:G5"/>
    <mergeCell ref="H4:I4"/>
    <mergeCell ref="J4:J5"/>
    <mergeCell ref="K4:L4"/>
    <mergeCell ref="M4:N4"/>
    <mergeCell ref="O4:P4"/>
    <mergeCell ref="F4:F5"/>
    <mergeCell ref="A4:A5"/>
    <mergeCell ref="B4:B5"/>
    <mergeCell ref="C4:C5"/>
    <mergeCell ref="D4:D5"/>
    <mergeCell ref="E4:E5"/>
  </mergeCells>
  <pageMargins left="0.25" right="0.25" top="0.75" bottom="0.75" header="0.3" footer="0.3"/>
  <pageSetup paperSize="8"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6"/>
  <sheetViews>
    <sheetView topLeftCell="G28" zoomScale="80" zoomScaleNormal="80" workbookViewId="0">
      <selection activeCell="K36" sqref="K36:R36"/>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5.85546875" style="49"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20">
      <c r="A2" s="133" t="s">
        <v>5820</v>
      </c>
      <c r="B2" s="2"/>
      <c r="C2" s="2"/>
      <c r="D2" s="2"/>
      <c r="E2" s="2"/>
      <c r="F2" s="2"/>
      <c r="G2" s="2"/>
      <c r="H2" s="2"/>
      <c r="I2" s="2"/>
      <c r="J2" s="2"/>
      <c r="K2" s="2"/>
      <c r="L2" s="2"/>
      <c r="Q2" s="2"/>
    </row>
    <row r="3" spans="1:20" ht="15.75">
      <c r="A3" s="1"/>
      <c r="B3" s="2"/>
      <c r="C3" s="2"/>
      <c r="D3" s="2"/>
      <c r="E3" s="2"/>
      <c r="F3" s="2"/>
      <c r="G3" s="2"/>
      <c r="H3" s="2"/>
      <c r="I3" s="2"/>
      <c r="J3" s="2"/>
      <c r="K3" s="2"/>
      <c r="L3" s="2"/>
      <c r="Q3" s="2"/>
    </row>
    <row r="4" spans="1:20"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20"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20"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20" s="203" customFormat="1" ht="51">
      <c r="A7" s="240">
        <v>1</v>
      </c>
      <c r="B7" s="240">
        <v>1</v>
      </c>
      <c r="C7" s="240">
        <v>4</v>
      </c>
      <c r="D7" s="240">
        <v>2</v>
      </c>
      <c r="E7" s="246" t="s">
        <v>167</v>
      </c>
      <c r="F7" s="246" t="s">
        <v>168</v>
      </c>
      <c r="G7" s="246" t="s">
        <v>169</v>
      </c>
      <c r="H7" s="246" t="s">
        <v>34</v>
      </c>
      <c r="I7" s="246">
        <v>43</v>
      </c>
      <c r="J7" s="246" t="s">
        <v>170</v>
      </c>
      <c r="K7" s="246" t="s">
        <v>40</v>
      </c>
      <c r="L7" s="246"/>
      <c r="M7" s="12">
        <v>2780.15</v>
      </c>
      <c r="N7" s="12"/>
      <c r="O7" s="12">
        <v>2780.15</v>
      </c>
      <c r="P7" s="12"/>
      <c r="Q7" s="246" t="s">
        <v>171</v>
      </c>
      <c r="R7" s="260" t="s">
        <v>692</v>
      </c>
    </row>
    <row r="8" spans="1:20" s="203" customFormat="1" ht="51">
      <c r="A8" s="240">
        <v>2</v>
      </c>
      <c r="B8" s="240">
        <v>1</v>
      </c>
      <c r="C8" s="240">
        <v>4</v>
      </c>
      <c r="D8" s="240">
        <v>2</v>
      </c>
      <c r="E8" s="246" t="s">
        <v>172</v>
      </c>
      <c r="F8" s="246" t="s">
        <v>173</v>
      </c>
      <c r="G8" s="246" t="s">
        <v>37</v>
      </c>
      <c r="H8" s="246" t="s">
        <v>34</v>
      </c>
      <c r="I8" s="246">
        <v>82</v>
      </c>
      <c r="J8" s="246" t="s">
        <v>174</v>
      </c>
      <c r="K8" s="246" t="s">
        <v>38</v>
      </c>
      <c r="L8" s="246"/>
      <c r="M8" s="12">
        <v>7164.21</v>
      </c>
      <c r="N8" s="12"/>
      <c r="O8" s="12">
        <v>7164.21</v>
      </c>
      <c r="P8" s="12"/>
      <c r="Q8" s="246" t="s">
        <v>171</v>
      </c>
      <c r="R8" s="260" t="s">
        <v>692</v>
      </c>
    </row>
    <row r="9" spans="1:20" s="203" customFormat="1" ht="51">
      <c r="A9" s="237">
        <v>3</v>
      </c>
      <c r="B9" s="240">
        <v>1</v>
      </c>
      <c r="C9" s="240" t="s">
        <v>709</v>
      </c>
      <c r="D9" s="240">
        <v>2</v>
      </c>
      <c r="E9" s="246" t="s">
        <v>172</v>
      </c>
      <c r="F9" s="246" t="s">
        <v>173</v>
      </c>
      <c r="G9" s="246" t="s">
        <v>37</v>
      </c>
      <c r="H9" s="246" t="s">
        <v>34</v>
      </c>
      <c r="I9" s="246">
        <v>80</v>
      </c>
      <c r="J9" s="246" t="s">
        <v>174</v>
      </c>
      <c r="K9" s="246"/>
      <c r="L9" s="246" t="s">
        <v>38</v>
      </c>
      <c r="M9" s="12"/>
      <c r="N9" s="12">
        <v>9323</v>
      </c>
      <c r="O9" s="12"/>
      <c r="P9" s="12">
        <v>9323</v>
      </c>
      <c r="Q9" s="246" t="s">
        <v>171</v>
      </c>
      <c r="R9" s="260" t="s">
        <v>692</v>
      </c>
    </row>
    <row r="10" spans="1:20" s="203" customFormat="1" ht="87" customHeight="1">
      <c r="A10" s="766">
        <v>4</v>
      </c>
      <c r="B10" s="766">
        <v>1</v>
      </c>
      <c r="C10" s="766">
        <v>4</v>
      </c>
      <c r="D10" s="766">
        <v>2</v>
      </c>
      <c r="E10" s="783" t="s">
        <v>175</v>
      </c>
      <c r="F10" s="783" t="s">
        <v>176</v>
      </c>
      <c r="G10" s="783" t="s">
        <v>177</v>
      </c>
      <c r="H10" s="246" t="s">
        <v>178</v>
      </c>
      <c r="I10" s="246">
        <v>6</v>
      </c>
      <c r="J10" s="783" t="s">
        <v>179</v>
      </c>
      <c r="K10" s="783" t="s">
        <v>35</v>
      </c>
      <c r="L10" s="783"/>
      <c r="M10" s="784">
        <v>6292.33</v>
      </c>
      <c r="N10" s="784"/>
      <c r="O10" s="784">
        <v>6292.33</v>
      </c>
      <c r="P10" s="784"/>
      <c r="Q10" s="783" t="s">
        <v>171</v>
      </c>
      <c r="R10" s="528" t="s">
        <v>692</v>
      </c>
      <c r="T10" s="404"/>
    </row>
    <row r="11" spans="1:20" s="203" customFormat="1">
      <c r="A11" s="766"/>
      <c r="B11" s="766"/>
      <c r="C11" s="766"/>
      <c r="D11" s="766"/>
      <c r="E11" s="783"/>
      <c r="F11" s="783"/>
      <c r="G11" s="783"/>
      <c r="H11" s="246" t="s">
        <v>180</v>
      </c>
      <c r="I11" s="246">
        <v>6</v>
      </c>
      <c r="J11" s="783"/>
      <c r="K11" s="783"/>
      <c r="L11" s="783"/>
      <c r="M11" s="784"/>
      <c r="N11" s="784"/>
      <c r="O11" s="784"/>
      <c r="P11" s="784"/>
      <c r="Q11" s="783"/>
      <c r="R11" s="528"/>
      <c r="T11" s="404"/>
    </row>
    <row r="12" spans="1:20" s="203" customFormat="1" ht="86.25" customHeight="1">
      <c r="A12" s="760">
        <v>5</v>
      </c>
      <c r="B12" s="760">
        <v>1</v>
      </c>
      <c r="C12" s="760" t="s">
        <v>709</v>
      </c>
      <c r="D12" s="760">
        <v>2</v>
      </c>
      <c r="E12" s="757" t="s">
        <v>175</v>
      </c>
      <c r="F12" s="757" t="s">
        <v>176</v>
      </c>
      <c r="G12" s="757" t="s">
        <v>177</v>
      </c>
      <c r="H12" s="246" t="s">
        <v>178</v>
      </c>
      <c r="I12" s="246">
        <v>6</v>
      </c>
      <c r="J12" s="758" t="s">
        <v>179</v>
      </c>
      <c r="K12" s="758"/>
      <c r="L12" s="758" t="s">
        <v>35</v>
      </c>
      <c r="M12" s="785"/>
      <c r="N12" s="784">
        <v>7613.7</v>
      </c>
      <c r="O12" s="785"/>
      <c r="P12" s="764">
        <v>7613.7</v>
      </c>
      <c r="Q12" s="757" t="s">
        <v>171</v>
      </c>
      <c r="R12" s="526" t="s">
        <v>692</v>
      </c>
    </row>
    <row r="13" spans="1:20" s="203" customFormat="1">
      <c r="A13" s="762"/>
      <c r="B13" s="762"/>
      <c r="C13" s="762"/>
      <c r="D13" s="762"/>
      <c r="E13" s="759"/>
      <c r="F13" s="759"/>
      <c r="G13" s="759"/>
      <c r="H13" s="246" t="s">
        <v>180</v>
      </c>
      <c r="I13" s="246">
        <v>6</v>
      </c>
      <c r="J13" s="759"/>
      <c r="K13" s="759"/>
      <c r="L13" s="759"/>
      <c r="M13" s="786"/>
      <c r="N13" s="784"/>
      <c r="O13" s="786"/>
      <c r="P13" s="765"/>
      <c r="Q13" s="759"/>
      <c r="R13" s="527"/>
    </row>
    <row r="14" spans="1:20" s="203" customFormat="1" ht="89.25">
      <c r="A14" s="240">
        <v>6</v>
      </c>
      <c r="B14" s="240">
        <v>1</v>
      </c>
      <c r="C14" s="240">
        <v>4</v>
      </c>
      <c r="D14" s="240">
        <v>2</v>
      </c>
      <c r="E14" s="246" t="s">
        <v>181</v>
      </c>
      <c r="F14" s="246" t="s">
        <v>182</v>
      </c>
      <c r="G14" s="246" t="s">
        <v>108</v>
      </c>
      <c r="H14" s="246" t="s">
        <v>34</v>
      </c>
      <c r="I14" s="246">
        <v>43</v>
      </c>
      <c r="J14" s="246" t="s">
        <v>183</v>
      </c>
      <c r="K14" s="246" t="s">
        <v>40</v>
      </c>
      <c r="L14" s="246"/>
      <c r="M14" s="12">
        <v>2321.7600000000002</v>
      </c>
      <c r="N14" s="12"/>
      <c r="O14" s="12">
        <v>2321.7600000000002</v>
      </c>
      <c r="P14" s="12"/>
      <c r="Q14" s="246" t="s">
        <v>171</v>
      </c>
      <c r="R14" s="260" t="s">
        <v>692</v>
      </c>
    </row>
    <row r="15" spans="1:20" s="203" customFormat="1" ht="38.25">
      <c r="A15" s="240">
        <v>7</v>
      </c>
      <c r="B15" s="240">
        <v>1</v>
      </c>
      <c r="C15" s="240">
        <v>4</v>
      </c>
      <c r="D15" s="240">
        <v>2</v>
      </c>
      <c r="E15" s="246" t="s">
        <v>184</v>
      </c>
      <c r="F15" s="246" t="s">
        <v>185</v>
      </c>
      <c r="G15" s="246" t="s">
        <v>37</v>
      </c>
      <c r="H15" s="246" t="s">
        <v>34</v>
      </c>
      <c r="I15" s="246">
        <v>58</v>
      </c>
      <c r="J15" s="246" t="s">
        <v>186</v>
      </c>
      <c r="K15" s="246" t="s">
        <v>40</v>
      </c>
      <c r="L15" s="246"/>
      <c r="M15" s="12">
        <v>3878.28</v>
      </c>
      <c r="N15" s="12"/>
      <c r="O15" s="12">
        <v>3878.28</v>
      </c>
      <c r="P15" s="12"/>
      <c r="Q15" s="246" t="s">
        <v>171</v>
      </c>
      <c r="R15" s="260" t="s">
        <v>692</v>
      </c>
    </row>
    <row r="16" spans="1:20" s="203" customFormat="1" ht="76.5">
      <c r="A16" s="240">
        <v>8</v>
      </c>
      <c r="B16" s="240">
        <v>1</v>
      </c>
      <c r="C16" s="240">
        <v>4</v>
      </c>
      <c r="D16" s="240">
        <v>5</v>
      </c>
      <c r="E16" s="246" t="s">
        <v>187</v>
      </c>
      <c r="F16" s="246" t="s">
        <v>188</v>
      </c>
      <c r="G16" s="246" t="s">
        <v>189</v>
      </c>
      <c r="H16" s="246" t="s">
        <v>34</v>
      </c>
      <c r="I16" s="246">
        <v>60</v>
      </c>
      <c r="J16" s="246" t="s">
        <v>183</v>
      </c>
      <c r="K16" s="246" t="s">
        <v>53</v>
      </c>
      <c r="L16" s="246"/>
      <c r="M16" s="12">
        <v>20580.419999999998</v>
      </c>
      <c r="N16" s="12"/>
      <c r="O16" s="12">
        <v>20580.419999999998</v>
      </c>
      <c r="P16" s="12"/>
      <c r="Q16" s="246" t="s">
        <v>171</v>
      </c>
      <c r="R16" s="260" t="s">
        <v>692</v>
      </c>
    </row>
    <row r="17" spans="1:18" s="203" customFormat="1" ht="76.5">
      <c r="A17" s="237">
        <v>9</v>
      </c>
      <c r="B17" s="240">
        <v>1</v>
      </c>
      <c r="C17" s="240">
        <v>4</v>
      </c>
      <c r="D17" s="240">
        <v>2</v>
      </c>
      <c r="E17" s="246" t="s">
        <v>190</v>
      </c>
      <c r="F17" s="246" t="s">
        <v>191</v>
      </c>
      <c r="G17" s="246" t="s">
        <v>192</v>
      </c>
      <c r="H17" s="246" t="s">
        <v>34</v>
      </c>
      <c r="I17" s="246">
        <v>50</v>
      </c>
      <c r="J17" s="246" t="s">
        <v>193</v>
      </c>
      <c r="K17" s="246" t="s">
        <v>53</v>
      </c>
      <c r="L17" s="246"/>
      <c r="M17" s="12">
        <v>4392.26</v>
      </c>
      <c r="N17" s="12"/>
      <c r="O17" s="12">
        <v>4392.26</v>
      </c>
      <c r="P17" s="12"/>
      <c r="Q17" s="246" t="s">
        <v>171</v>
      </c>
      <c r="R17" s="260" t="s">
        <v>692</v>
      </c>
    </row>
    <row r="18" spans="1:18" s="203" customFormat="1" ht="25.5">
      <c r="A18" s="760">
        <v>10</v>
      </c>
      <c r="B18" s="760">
        <v>1</v>
      </c>
      <c r="C18" s="760">
        <v>4</v>
      </c>
      <c r="D18" s="760">
        <v>2</v>
      </c>
      <c r="E18" s="757" t="s">
        <v>194</v>
      </c>
      <c r="F18" s="757" t="s">
        <v>195</v>
      </c>
      <c r="G18" s="757" t="s">
        <v>196</v>
      </c>
      <c r="H18" s="246" t="s">
        <v>197</v>
      </c>
      <c r="I18" s="246">
        <v>50</v>
      </c>
      <c r="J18" s="757" t="s">
        <v>198</v>
      </c>
      <c r="K18" s="757" t="s">
        <v>42</v>
      </c>
      <c r="L18" s="757"/>
      <c r="M18" s="763">
        <v>8872.07</v>
      </c>
      <c r="N18" s="763"/>
      <c r="O18" s="763">
        <v>8872.07</v>
      </c>
      <c r="P18" s="763"/>
      <c r="Q18" s="757" t="s">
        <v>171</v>
      </c>
      <c r="R18" s="526" t="s">
        <v>692</v>
      </c>
    </row>
    <row r="19" spans="1:18" s="203" customFormat="1" ht="25.5">
      <c r="A19" s="762"/>
      <c r="B19" s="762"/>
      <c r="C19" s="762"/>
      <c r="D19" s="762"/>
      <c r="E19" s="759"/>
      <c r="F19" s="759"/>
      <c r="G19" s="759"/>
      <c r="H19" s="246" t="s">
        <v>199</v>
      </c>
      <c r="I19" s="246">
        <v>20</v>
      </c>
      <c r="J19" s="759"/>
      <c r="K19" s="759"/>
      <c r="L19" s="759"/>
      <c r="M19" s="765"/>
      <c r="N19" s="765"/>
      <c r="O19" s="765"/>
      <c r="P19" s="765"/>
      <c r="Q19" s="759"/>
      <c r="R19" s="530"/>
    </row>
    <row r="20" spans="1:18" s="203" customFormat="1" ht="90">
      <c r="A20" s="243">
        <v>11</v>
      </c>
      <c r="B20" s="247">
        <v>1</v>
      </c>
      <c r="C20" s="247">
        <v>4</v>
      </c>
      <c r="D20" s="247">
        <v>2</v>
      </c>
      <c r="E20" s="243" t="s">
        <v>200</v>
      </c>
      <c r="F20" s="243" t="s">
        <v>201</v>
      </c>
      <c r="G20" s="243" t="s">
        <v>51</v>
      </c>
      <c r="H20" s="243" t="s">
        <v>34</v>
      </c>
      <c r="I20" s="243">
        <v>35</v>
      </c>
      <c r="J20" s="243" t="s">
        <v>202</v>
      </c>
      <c r="K20" s="243" t="s">
        <v>38</v>
      </c>
      <c r="L20" s="243"/>
      <c r="M20" s="429">
        <v>55156.01</v>
      </c>
      <c r="N20" s="429"/>
      <c r="O20" s="429">
        <v>55156.01</v>
      </c>
      <c r="P20" s="429"/>
      <c r="Q20" s="243" t="s">
        <v>171</v>
      </c>
      <c r="R20" s="260" t="s">
        <v>692</v>
      </c>
    </row>
    <row r="21" spans="1:18" s="203" customFormat="1" ht="90">
      <c r="A21" s="243">
        <v>12</v>
      </c>
      <c r="B21" s="247">
        <v>1</v>
      </c>
      <c r="C21" s="247">
        <v>4</v>
      </c>
      <c r="D21" s="247">
        <v>2</v>
      </c>
      <c r="E21" s="243" t="s">
        <v>203</v>
      </c>
      <c r="F21" s="243" t="s">
        <v>204</v>
      </c>
      <c r="G21" s="243" t="s">
        <v>108</v>
      </c>
      <c r="H21" s="243" t="s">
        <v>34</v>
      </c>
      <c r="I21" s="243">
        <v>50</v>
      </c>
      <c r="J21" s="243" t="s">
        <v>205</v>
      </c>
      <c r="K21" s="243" t="s">
        <v>38</v>
      </c>
      <c r="L21" s="243"/>
      <c r="M21" s="429">
        <v>4255.83</v>
      </c>
      <c r="N21" s="429"/>
      <c r="O21" s="429">
        <v>4255.83</v>
      </c>
      <c r="P21" s="429"/>
      <c r="Q21" s="243" t="s">
        <v>171</v>
      </c>
      <c r="R21" s="260" t="s">
        <v>692</v>
      </c>
    </row>
    <row r="22" spans="1:18" s="203" customFormat="1" ht="60">
      <c r="A22" s="243">
        <v>13</v>
      </c>
      <c r="B22" s="247">
        <v>1</v>
      </c>
      <c r="C22" s="247">
        <v>4</v>
      </c>
      <c r="D22" s="243">
        <v>2</v>
      </c>
      <c r="E22" s="243" t="s">
        <v>206</v>
      </c>
      <c r="F22" s="243" t="s">
        <v>207</v>
      </c>
      <c r="G22" s="243" t="s">
        <v>108</v>
      </c>
      <c r="H22" s="243" t="s">
        <v>34</v>
      </c>
      <c r="I22" s="243">
        <v>55</v>
      </c>
      <c r="J22" s="243" t="s">
        <v>208</v>
      </c>
      <c r="K22" s="243" t="s">
        <v>38</v>
      </c>
      <c r="L22" s="243"/>
      <c r="M22" s="429">
        <v>2089.79</v>
      </c>
      <c r="N22" s="429"/>
      <c r="O22" s="429">
        <v>2089.79</v>
      </c>
      <c r="P22" s="429"/>
      <c r="Q22" s="243" t="s">
        <v>171</v>
      </c>
      <c r="R22" s="260" t="s">
        <v>692</v>
      </c>
    </row>
    <row r="23" spans="1:18" s="203" customFormat="1" ht="167.25" customHeight="1">
      <c r="A23" s="123">
        <v>14</v>
      </c>
      <c r="B23" s="123">
        <v>1</v>
      </c>
      <c r="C23" s="123">
        <v>4</v>
      </c>
      <c r="D23" s="123">
        <v>2</v>
      </c>
      <c r="E23" s="260" t="s">
        <v>1042</v>
      </c>
      <c r="F23" s="260" t="s">
        <v>1043</v>
      </c>
      <c r="G23" s="260" t="s">
        <v>108</v>
      </c>
      <c r="H23" s="260" t="s">
        <v>34</v>
      </c>
      <c r="I23" s="260">
        <v>40</v>
      </c>
      <c r="J23" s="260" t="s">
        <v>1044</v>
      </c>
      <c r="K23" s="260"/>
      <c r="L23" s="260" t="s">
        <v>38</v>
      </c>
      <c r="M23" s="287"/>
      <c r="N23" s="287">
        <v>5702</v>
      </c>
      <c r="O23" s="287"/>
      <c r="P23" s="287">
        <v>5702</v>
      </c>
      <c r="Q23" s="260" t="s">
        <v>171</v>
      </c>
      <c r="R23" s="260" t="s">
        <v>692</v>
      </c>
    </row>
    <row r="24" spans="1:18" s="203" customFormat="1" ht="168.75" customHeight="1">
      <c r="A24" s="123">
        <v>15</v>
      </c>
      <c r="B24" s="123">
        <v>1</v>
      </c>
      <c r="C24" s="123">
        <v>4</v>
      </c>
      <c r="D24" s="123">
        <v>2</v>
      </c>
      <c r="E24" s="260" t="s">
        <v>1045</v>
      </c>
      <c r="F24" s="93" t="s">
        <v>1046</v>
      </c>
      <c r="G24" s="260" t="s">
        <v>51</v>
      </c>
      <c r="H24" s="260" t="s">
        <v>34</v>
      </c>
      <c r="I24" s="260">
        <v>30</v>
      </c>
      <c r="J24" s="260" t="s">
        <v>1047</v>
      </c>
      <c r="K24" s="260"/>
      <c r="L24" s="260" t="s">
        <v>38</v>
      </c>
      <c r="M24" s="287"/>
      <c r="N24" s="287">
        <v>78342</v>
      </c>
      <c r="O24" s="287"/>
      <c r="P24" s="287">
        <v>78342</v>
      </c>
      <c r="Q24" s="260" t="s">
        <v>171</v>
      </c>
      <c r="R24" s="260" t="s">
        <v>692</v>
      </c>
    </row>
    <row r="25" spans="1:18" s="203" customFormat="1" ht="94.5" customHeight="1">
      <c r="A25" s="123">
        <v>16</v>
      </c>
      <c r="B25" s="123">
        <v>1</v>
      </c>
      <c r="C25" s="123">
        <v>4</v>
      </c>
      <c r="D25" s="123">
        <v>5</v>
      </c>
      <c r="E25" s="260" t="s">
        <v>1048</v>
      </c>
      <c r="F25" s="260" t="s">
        <v>1049</v>
      </c>
      <c r="G25" s="260" t="s">
        <v>51</v>
      </c>
      <c r="H25" s="260" t="s">
        <v>34</v>
      </c>
      <c r="I25" s="260">
        <v>35</v>
      </c>
      <c r="J25" s="260" t="s">
        <v>1050</v>
      </c>
      <c r="K25" s="260"/>
      <c r="L25" s="260" t="s">
        <v>38</v>
      </c>
      <c r="M25" s="287"/>
      <c r="N25" s="287">
        <v>47747.85</v>
      </c>
      <c r="O25" s="287"/>
      <c r="P25" s="287">
        <v>47747.85</v>
      </c>
      <c r="Q25" s="260" t="s">
        <v>171</v>
      </c>
      <c r="R25" s="260" t="s">
        <v>692</v>
      </c>
    </row>
    <row r="26" spans="1:18" s="203" customFormat="1" ht="123" customHeight="1">
      <c r="A26" s="123">
        <v>17</v>
      </c>
      <c r="B26" s="123">
        <v>1</v>
      </c>
      <c r="C26" s="123">
        <v>4</v>
      </c>
      <c r="D26" s="123">
        <v>2</v>
      </c>
      <c r="E26" s="260" t="s">
        <v>1051</v>
      </c>
      <c r="F26" s="93" t="s">
        <v>1052</v>
      </c>
      <c r="G26" s="260" t="s">
        <v>108</v>
      </c>
      <c r="H26" s="260" t="s">
        <v>34</v>
      </c>
      <c r="I26" s="260">
        <v>40</v>
      </c>
      <c r="J26" s="93" t="s">
        <v>1053</v>
      </c>
      <c r="K26" s="260"/>
      <c r="L26" s="260" t="s">
        <v>38</v>
      </c>
      <c r="M26" s="287"/>
      <c r="N26" s="287">
        <v>5500.52</v>
      </c>
      <c r="O26" s="287"/>
      <c r="P26" s="287">
        <v>5500.52</v>
      </c>
      <c r="Q26" s="260" t="s">
        <v>171</v>
      </c>
      <c r="R26" s="260" t="s">
        <v>692</v>
      </c>
    </row>
    <row r="27" spans="1:18" s="203" customFormat="1" ht="171.75" customHeight="1">
      <c r="A27" s="123">
        <v>18</v>
      </c>
      <c r="B27" s="123">
        <v>1</v>
      </c>
      <c r="C27" s="123">
        <v>4</v>
      </c>
      <c r="D27" s="123">
        <v>2</v>
      </c>
      <c r="E27" s="260" t="s">
        <v>1054</v>
      </c>
      <c r="F27" s="260" t="s">
        <v>1055</v>
      </c>
      <c r="G27" s="260" t="s">
        <v>37</v>
      </c>
      <c r="H27" s="260" t="s">
        <v>34</v>
      </c>
      <c r="I27" s="260">
        <v>60</v>
      </c>
      <c r="J27" s="260" t="s">
        <v>1056</v>
      </c>
      <c r="K27" s="260"/>
      <c r="L27" s="260" t="s">
        <v>38</v>
      </c>
      <c r="M27" s="287"/>
      <c r="N27" s="287">
        <v>8598.2000000000007</v>
      </c>
      <c r="O27" s="287"/>
      <c r="P27" s="287">
        <v>8598.2000000000007</v>
      </c>
      <c r="Q27" s="260" t="s">
        <v>171</v>
      </c>
      <c r="R27" s="260" t="s">
        <v>692</v>
      </c>
    </row>
    <row r="28" spans="1:18" s="203" customFormat="1" ht="121.5" customHeight="1">
      <c r="A28" s="123">
        <v>19</v>
      </c>
      <c r="B28" s="123">
        <v>1</v>
      </c>
      <c r="C28" s="123">
        <v>4</v>
      </c>
      <c r="D28" s="123">
        <v>2</v>
      </c>
      <c r="E28" s="260" t="s">
        <v>1057</v>
      </c>
      <c r="F28" s="93" t="s">
        <v>1058</v>
      </c>
      <c r="G28" s="260" t="s">
        <v>108</v>
      </c>
      <c r="H28" s="260" t="s">
        <v>34</v>
      </c>
      <c r="I28" s="260">
        <v>45</v>
      </c>
      <c r="J28" s="260" t="s">
        <v>1059</v>
      </c>
      <c r="K28" s="260"/>
      <c r="L28" s="260" t="s">
        <v>38</v>
      </c>
      <c r="M28" s="287"/>
      <c r="N28" s="287">
        <v>5647.64</v>
      </c>
      <c r="O28" s="287"/>
      <c r="P28" s="287">
        <v>5647.64</v>
      </c>
      <c r="Q28" s="260" t="s">
        <v>171</v>
      </c>
      <c r="R28" s="260" t="s">
        <v>692</v>
      </c>
    </row>
    <row r="29" spans="1:18" s="203" customFormat="1" ht="108.75" customHeight="1">
      <c r="A29" s="123">
        <v>20</v>
      </c>
      <c r="B29" s="123">
        <v>1</v>
      </c>
      <c r="C29" s="123">
        <v>4</v>
      </c>
      <c r="D29" s="123">
        <v>2</v>
      </c>
      <c r="E29" s="260" t="s">
        <v>1060</v>
      </c>
      <c r="F29" s="260" t="s">
        <v>1061</v>
      </c>
      <c r="G29" s="260" t="s">
        <v>108</v>
      </c>
      <c r="H29" s="260" t="s">
        <v>34</v>
      </c>
      <c r="I29" s="260">
        <v>40</v>
      </c>
      <c r="J29" s="260" t="s">
        <v>1062</v>
      </c>
      <c r="K29" s="260"/>
      <c r="L29" s="260" t="s">
        <v>38</v>
      </c>
      <c r="M29" s="287"/>
      <c r="N29" s="287">
        <v>5634.84</v>
      </c>
      <c r="O29" s="287"/>
      <c r="P29" s="287">
        <v>5634.84</v>
      </c>
      <c r="Q29" s="260" t="s">
        <v>171</v>
      </c>
      <c r="R29" s="260" t="s">
        <v>692</v>
      </c>
    </row>
    <row r="30" spans="1:18" s="203" customFormat="1" ht="138.75" customHeight="1">
      <c r="A30" s="240">
        <v>21</v>
      </c>
      <c r="B30" s="240">
        <v>1</v>
      </c>
      <c r="C30" s="240">
        <v>4</v>
      </c>
      <c r="D30" s="240">
        <v>2</v>
      </c>
      <c r="E30" s="246" t="s">
        <v>163</v>
      </c>
      <c r="F30" s="246" t="s">
        <v>164</v>
      </c>
      <c r="G30" s="246" t="s">
        <v>165</v>
      </c>
      <c r="H30" s="246" t="s">
        <v>34</v>
      </c>
      <c r="I30" s="246">
        <v>48</v>
      </c>
      <c r="J30" s="246" t="s">
        <v>166</v>
      </c>
      <c r="K30" s="246"/>
      <c r="L30" s="246" t="s">
        <v>38</v>
      </c>
      <c r="M30" s="12"/>
      <c r="N30" s="12">
        <v>37890.25</v>
      </c>
      <c r="O30" s="12"/>
      <c r="P30" s="12">
        <v>37890.25</v>
      </c>
      <c r="Q30" s="246" t="s">
        <v>171</v>
      </c>
      <c r="R30" s="260" t="s">
        <v>710</v>
      </c>
    </row>
    <row r="33" spans="11:18">
      <c r="K33" s="543" t="s">
        <v>938</v>
      </c>
      <c r="L33" s="543"/>
      <c r="M33" s="543"/>
      <c r="N33" s="543"/>
      <c r="O33" s="543" t="s">
        <v>939</v>
      </c>
      <c r="P33" s="543"/>
      <c r="Q33" s="543"/>
      <c r="R33" s="543"/>
    </row>
    <row r="34" spans="11:18">
      <c r="K34" s="543" t="s">
        <v>946</v>
      </c>
      <c r="L34" s="543"/>
      <c r="M34" s="543" t="s">
        <v>947</v>
      </c>
      <c r="N34" s="543"/>
      <c r="O34" s="543" t="s">
        <v>946</v>
      </c>
      <c r="P34" s="543"/>
      <c r="Q34" s="543" t="s">
        <v>947</v>
      </c>
      <c r="R34" s="543"/>
    </row>
    <row r="35" spans="11:18">
      <c r="K35" s="117" t="s">
        <v>940</v>
      </c>
      <c r="L35" s="117" t="s">
        <v>941</v>
      </c>
      <c r="M35" s="117" t="s">
        <v>942</v>
      </c>
      <c r="N35" s="117" t="s">
        <v>941</v>
      </c>
      <c r="O35" s="117" t="s">
        <v>942</v>
      </c>
      <c r="P35" s="117" t="s">
        <v>941</v>
      </c>
      <c r="Q35" s="117" t="s">
        <v>940</v>
      </c>
      <c r="R35" s="117" t="s">
        <v>941</v>
      </c>
    </row>
    <row r="36" spans="11:18">
      <c r="K36" s="108">
        <v>13</v>
      </c>
      <c r="L36" s="111">
        <v>134719.81</v>
      </c>
      <c r="M36" s="108">
        <v>8</v>
      </c>
      <c r="N36" s="111">
        <v>195063.3</v>
      </c>
      <c r="O36" s="108">
        <v>0</v>
      </c>
      <c r="P36" s="119">
        <v>0</v>
      </c>
      <c r="Q36" s="108" t="s">
        <v>944</v>
      </c>
      <c r="R36" s="112" t="s">
        <v>944</v>
      </c>
    </row>
  </sheetData>
  <mergeCells count="68">
    <mergeCell ref="F4:F5"/>
    <mergeCell ref="K33:N33"/>
    <mergeCell ref="O33:R33"/>
    <mergeCell ref="K34:L34"/>
    <mergeCell ref="M34:N34"/>
    <mergeCell ref="O34:P34"/>
    <mergeCell ref="Q34:R34"/>
    <mergeCell ref="R10:R11"/>
    <mergeCell ref="P10:P11"/>
    <mergeCell ref="Q10:Q11"/>
    <mergeCell ref="L10:L11"/>
    <mergeCell ref="J10:J11"/>
    <mergeCell ref="K10:K11"/>
    <mergeCell ref="Q12:Q13"/>
    <mergeCell ref="Q4:Q5"/>
    <mergeCell ref="R4:R5"/>
    <mergeCell ref="G4:G5"/>
    <mergeCell ref="H4:I4"/>
    <mergeCell ref="J4:J5"/>
    <mergeCell ref="K4:L4"/>
    <mergeCell ref="M4:N4"/>
    <mergeCell ref="O4:P4"/>
    <mergeCell ref="A4:A5"/>
    <mergeCell ref="B4:B5"/>
    <mergeCell ref="C4:C5"/>
    <mergeCell ref="D4:D5"/>
    <mergeCell ref="E4:E5"/>
    <mergeCell ref="N12:N13"/>
    <mergeCell ref="O12:O13"/>
    <mergeCell ref="P12:P13"/>
    <mergeCell ref="R18:R19"/>
    <mergeCell ref="F12:F13"/>
    <mergeCell ref="A10:A11"/>
    <mergeCell ref="B10:B11"/>
    <mergeCell ref="R12:R13"/>
    <mergeCell ref="G12:G13"/>
    <mergeCell ref="J12:J13"/>
    <mergeCell ref="C10:C11"/>
    <mergeCell ref="D10:D11"/>
    <mergeCell ref="E10:E11"/>
    <mergeCell ref="F10:F11"/>
    <mergeCell ref="G10:G11"/>
    <mergeCell ref="M10:M11"/>
    <mergeCell ref="N10:N11"/>
    <mergeCell ref="O10:O11"/>
    <mergeCell ref="K12:K13"/>
    <mergeCell ref="L12:L13"/>
    <mergeCell ref="M12:M13"/>
    <mergeCell ref="A12:A13"/>
    <mergeCell ref="B12:B13"/>
    <mergeCell ref="C12:C13"/>
    <mergeCell ref="D12:D13"/>
    <mergeCell ref="E12:E13"/>
    <mergeCell ref="Q18:Q19"/>
    <mergeCell ref="A18:A19"/>
    <mergeCell ref="B18:B19"/>
    <mergeCell ref="C18:C19"/>
    <mergeCell ref="D18:D19"/>
    <mergeCell ref="E18:E19"/>
    <mergeCell ref="F18:F19"/>
    <mergeCell ref="G18:G19"/>
    <mergeCell ref="J18:J19"/>
    <mergeCell ref="K18:K19"/>
    <mergeCell ref="L18:L19"/>
    <mergeCell ref="M18:M19"/>
    <mergeCell ref="N18:N19"/>
    <mergeCell ref="O18:O19"/>
    <mergeCell ref="P18:P19"/>
  </mergeCells>
  <pageMargins left="0.25" right="0.25" top="0.75" bottom="0.75" header="0.3" footer="0.3"/>
  <pageSetup paperSize="8" scale="52"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9"/>
  <sheetViews>
    <sheetView topLeftCell="G22" zoomScale="70" zoomScaleNormal="70" workbookViewId="0">
      <selection activeCell="K29" sqref="K29:R29"/>
    </sheetView>
  </sheetViews>
  <sheetFormatPr defaultRowHeight="15"/>
  <cols>
    <col min="1" max="1" width="5" style="79" customWidth="1"/>
    <col min="2" max="2" width="9.42578125" style="79" customWidth="1"/>
    <col min="3" max="3" width="10.5703125" style="79" customWidth="1"/>
    <col min="4" max="4" width="10.28515625" style="79" customWidth="1"/>
    <col min="5" max="5" width="63.5703125" style="79" customWidth="1"/>
    <col min="6" max="6" width="86.28515625" style="79" customWidth="1"/>
    <col min="7" max="7" width="30.28515625" style="79" customWidth="1"/>
    <col min="8" max="8" width="24.140625" style="79" customWidth="1"/>
    <col min="9" max="9" width="14.140625" style="79" customWidth="1"/>
    <col min="10" max="10" width="30.42578125" style="79" customWidth="1"/>
    <col min="11" max="11" width="19.28515625" style="79" customWidth="1"/>
    <col min="12" max="12" width="16" style="79" customWidth="1"/>
    <col min="13" max="14" width="16.28515625" style="80" customWidth="1"/>
    <col min="15" max="15" width="16" style="80" customWidth="1"/>
    <col min="16" max="16" width="16.140625" style="80" customWidth="1"/>
    <col min="17" max="17" width="24.28515625" style="79" customWidth="1"/>
    <col min="18" max="18" width="25.85546875" style="81" customWidth="1"/>
    <col min="19" max="257" width="9.28515625" style="79" customWidth="1"/>
    <col min="258" max="258" width="5" style="79" customWidth="1"/>
    <col min="259" max="259" width="10.28515625" style="79" customWidth="1"/>
    <col min="260" max="260" width="10.5703125" style="79" customWidth="1"/>
    <col min="261" max="261" width="9.42578125" style="79" customWidth="1"/>
    <col min="262" max="262" width="24.28515625" style="79" customWidth="1"/>
    <col min="263" max="263" width="63.5703125" style="79" customWidth="1"/>
    <col min="264" max="264" width="61.5703125" style="79" customWidth="1"/>
    <col min="265" max="265" width="37.5703125" style="79" customWidth="1"/>
    <col min="266" max="266" width="30" style="79" customWidth="1"/>
    <col min="267" max="267" width="35.28515625" style="79" customWidth="1"/>
    <col min="268" max="268" width="27.7109375" style="79" customWidth="1"/>
    <col min="269" max="269" width="20.42578125" style="79" customWidth="1"/>
    <col min="270" max="270" width="11.140625" style="79" customWidth="1"/>
    <col min="271" max="271" width="12.5703125" style="79" customWidth="1"/>
    <col min="272" max="272" width="15.7109375" style="79" customWidth="1"/>
    <col min="273" max="273" width="9.5703125" style="79" customWidth="1"/>
    <col min="274" max="513" width="9.28515625" style="79" customWidth="1"/>
    <col min="514" max="514" width="5" style="79" customWidth="1"/>
    <col min="515" max="515" width="10.28515625" style="79" customWidth="1"/>
    <col min="516" max="516" width="10.5703125" style="79" customWidth="1"/>
    <col min="517" max="517" width="9.42578125" style="79" customWidth="1"/>
    <col min="518" max="518" width="24.28515625" style="79" customWidth="1"/>
    <col min="519" max="519" width="63.5703125" style="79" customWidth="1"/>
    <col min="520" max="520" width="61.5703125" style="79" customWidth="1"/>
    <col min="521" max="521" width="37.5703125" style="79" customWidth="1"/>
    <col min="522" max="522" width="30" style="79" customWidth="1"/>
    <col min="523" max="523" width="35.28515625" style="79" customWidth="1"/>
    <col min="524" max="524" width="27.7109375" style="79" customWidth="1"/>
    <col min="525" max="525" width="20.42578125" style="79" customWidth="1"/>
    <col min="526" max="526" width="11.140625" style="79" customWidth="1"/>
    <col min="527" max="527" width="12.5703125" style="79" customWidth="1"/>
    <col min="528" max="528" width="15.7109375" style="79" customWidth="1"/>
    <col min="529" max="529" width="9.5703125" style="79" customWidth="1"/>
    <col min="530" max="769" width="9.28515625" style="79" customWidth="1"/>
    <col min="770" max="770" width="5" style="79" customWidth="1"/>
    <col min="771" max="771" width="10.28515625" style="79" customWidth="1"/>
    <col min="772" max="772" width="10.5703125" style="79" customWidth="1"/>
    <col min="773" max="773" width="9.42578125" style="79" customWidth="1"/>
    <col min="774" max="774" width="24.28515625" style="79" customWidth="1"/>
    <col min="775" max="775" width="63.5703125" style="79" customWidth="1"/>
    <col min="776" max="776" width="61.5703125" style="79" customWidth="1"/>
    <col min="777" max="777" width="37.5703125" style="79" customWidth="1"/>
    <col min="778" max="778" width="30" style="79" customWidth="1"/>
    <col min="779" max="779" width="35.28515625" style="79" customWidth="1"/>
    <col min="780" max="780" width="27.7109375" style="79" customWidth="1"/>
    <col min="781" max="781" width="20.42578125" style="79" customWidth="1"/>
    <col min="782" max="782" width="11.140625" style="79" customWidth="1"/>
    <col min="783" max="783" width="12.5703125" style="79" customWidth="1"/>
    <col min="784" max="784" width="15.7109375" style="79" customWidth="1"/>
    <col min="785" max="785" width="9.5703125" style="79" customWidth="1"/>
    <col min="786" max="1024" width="9.28515625" style="79" customWidth="1"/>
  </cols>
  <sheetData>
    <row r="1" spans="1:1024">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c r="A2" s="133" t="s">
        <v>5827</v>
      </c>
      <c r="B2" s="83"/>
      <c r="C2" s="83"/>
      <c r="D2" s="83"/>
      <c r="E2" s="83"/>
      <c r="F2" s="83"/>
      <c r="G2" s="83"/>
      <c r="H2" s="83"/>
      <c r="I2" s="83"/>
      <c r="J2" s="83"/>
      <c r="K2" s="83"/>
      <c r="L2" s="83"/>
      <c r="Q2" s="83"/>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15.75">
      <c r="A3" s="82"/>
      <c r="B3" s="83"/>
      <c r="C3" s="83"/>
      <c r="D3" s="83"/>
      <c r="E3" s="83"/>
      <c r="F3" s="83"/>
      <c r="G3" s="83"/>
      <c r="H3" s="83"/>
      <c r="I3" s="83"/>
      <c r="J3" s="83"/>
      <c r="K3" s="83"/>
      <c r="L3" s="83"/>
      <c r="Q3" s="8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s="84" customFormat="1" ht="30" customHeight="1">
      <c r="A4" s="787" t="s">
        <v>0</v>
      </c>
      <c r="B4" s="788" t="s">
        <v>1</v>
      </c>
      <c r="C4" s="788" t="s">
        <v>2</v>
      </c>
      <c r="D4" s="788" t="s">
        <v>3</v>
      </c>
      <c r="E4" s="787" t="s">
        <v>4</v>
      </c>
      <c r="F4" s="787" t="s">
        <v>5</v>
      </c>
      <c r="G4" s="787" t="s">
        <v>6</v>
      </c>
      <c r="H4" s="788" t="s">
        <v>7</v>
      </c>
      <c r="I4" s="788"/>
      <c r="J4" s="787" t="s">
        <v>8</v>
      </c>
      <c r="K4" s="788" t="s">
        <v>711</v>
      </c>
      <c r="L4" s="788"/>
      <c r="M4" s="790" t="s">
        <v>712</v>
      </c>
      <c r="N4" s="790"/>
      <c r="O4" s="790" t="s">
        <v>713</v>
      </c>
      <c r="P4" s="790"/>
      <c r="Q4" s="787" t="s">
        <v>12</v>
      </c>
      <c r="R4" s="789" t="s">
        <v>13</v>
      </c>
    </row>
    <row r="5" spans="1:1024" s="84" customFormat="1" ht="35.25" customHeight="1">
      <c r="A5" s="787"/>
      <c r="B5" s="788"/>
      <c r="C5" s="788"/>
      <c r="D5" s="788"/>
      <c r="E5" s="787"/>
      <c r="F5" s="787"/>
      <c r="G5" s="787"/>
      <c r="H5" s="85" t="s">
        <v>14</v>
      </c>
      <c r="I5" s="85" t="s">
        <v>15</v>
      </c>
      <c r="J5" s="787"/>
      <c r="K5" s="86">
        <v>2016</v>
      </c>
      <c r="L5" s="86">
        <v>2017</v>
      </c>
      <c r="M5" s="86">
        <v>2016</v>
      </c>
      <c r="N5" s="86">
        <v>2017</v>
      </c>
      <c r="O5" s="86">
        <v>2016</v>
      </c>
      <c r="P5" s="86">
        <v>2017</v>
      </c>
      <c r="Q5" s="787"/>
      <c r="R5" s="789"/>
    </row>
    <row r="6" spans="1:1024" s="84" customFormat="1" ht="14.25" customHeight="1">
      <c r="A6" s="87" t="s">
        <v>16</v>
      </c>
      <c r="B6" s="85" t="s">
        <v>17</v>
      </c>
      <c r="C6" s="85" t="s">
        <v>18</v>
      </c>
      <c r="D6" s="85" t="s">
        <v>19</v>
      </c>
      <c r="E6" s="87" t="s">
        <v>20</v>
      </c>
      <c r="F6" s="87" t="s">
        <v>21</v>
      </c>
      <c r="G6" s="87" t="s">
        <v>22</v>
      </c>
      <c r="H6" s="85" t="s">
        <v>23</v>
      </c>
      <c r="I6" s="85" t="s">
        <v>24</v>
      </c>
      <c r="J6" s="87" t="s">
        <v>25</v>
      </c>
      <c r="K6" s="86" t="s">
        <v>26</v>
      </c>
      <c r="L6" s="86" t="s">
        <v>27</v>
      </c>
      <c r="M6" s="86" t="s">
        <v>28</v>
      </c>
      <c r="N6" s="86" t="s">
        <v>29</v>
      </c>
      <c r="O6" s="242" t="s">
        <v>30</v>
      </c>
      <c r="P6" s="242" t="s">
        <v>31</v>
      </c>
      <c r="Q6" s="87" t="s">
        <v>32</v>
      </c>
      <c r="R6" s="88" t="s">
        <v>33</v>
      </c>
    </row>
    <row r="7" spans="1:1024" s="203" customFormat="1" ht="76.5" customHeight="1">
      <c r="A7" s="430">
        <v>1</v>
      </c>
      <c r="B7" s="430">
        <v>1</v>
      </c>
      <c r="C7" s="430">
        <v>4</v>
      </c>
      <c r="D7" s="430">
        <v>2</v>
      </c>
      <c r="E7" s="430" t="s">
        <v>209</v>
      </c>
      <c r="F7" s="430" t="s">
        <v>210</v>
      </c>
      <c r="G7" s="430" t="s">
        <v>108</v>
      </c>
      <c r="H7" s="430" t="s">
        <v>34</v>
      </c>
      <c r="I7" s="430">
        <v>40</v>
      </c>
      <c r="J7" s="430" t="s">
        <v>211</v>
      </c>
      <c r="K7" s="430" t="s">
        <v>44</v>
      </c>
      <c r="L7" s="430"/>
      <c r="M7" s="431">
        <v>2214</v>
      </c>
      <c r="N7" s="432"/>
      <c r="O7" s="433">
        <v>2214</v>
      </c>
      <c r="P7" s="433"/>
      <c r="Q7" s="434" t="s">
        <v>212</v>
      </c>
      <c r="R7" s="430" t="s">
        <v>682</v>
      </c>
    </row>
    <row r="8" spans="1:1024" s="203" customFormat="1" ht="125.25" customHeight="1">
      <c r="A8" s="430">
        <v>2</v>
      </c>
      <c r="B8" s="430">
        <v>4</v>
      </c>
      <c r="C8" s="430">
        <v>4</v>
      </c>
      <c r="D8" s="430">
        <v>5</v>
      </c>
      <c r="E8" s="430" t="s">
        <v>213</v>
      </c>
      <c r="F8" s="430" t="s">
        <v>714</v>
      </c>
      <c r="G8" s="430" t="s">
        <v>214</v>
      </c>
      <c r="H8" s="430" t="s">
        <v>34</v>
      </c>
      <c r="I8" s="430">
        <v>50</v>
      </c>
      <c r="J8" s="430" t="s">
        <v>215</v>
      </c>
      <c r="K8" s="430" t="s">
        <v>44</v>
      </c>
      <c r="L8" s="430"/>
      <c r="M8" s="431">
        <v>37078.36</v>
      </c>
      <c r="N8" s="432"/>
      <c r="O8" s="433">
        <v>37078.36</v>
      </c>
      <c r="P8" s="433"/>
      <c r="Q8" s="434" t="s">
        <v>212</v>
      </c>
      <c r="R8" s="430" t="s">
        <v>682</v>
      </c>
    </row>
    <row r="9" spans="1:1024" s="203" customFormat="1" ht="132.75" customHeight="1">
      <c r="A9" s="430">
        <v>3</v>
      </c>
      <c r="B9" s="430">
        <v>4</v>
      </c>
      <c r="C9" s="430">
        <v>4</v>
      </c>
      <c r="D9" s="430">
        <v>5</v>
      </c>
      <c r="E9" s="430" t="s">
        <v>216</v>
      </c>
      <c r="F9" s="430" t="s">
        <v>715</v>
      </c>
      <c r="G9" s="430" t="s">
        <v>217</v>
      </c>
      <c r="H9" s="430" t="s">
        <v>218</v>
      </c>
      <c r="I9" s="430">
        <v>50</v>
      </c>
      <c r="J9" s="430" t="s">
        <v>215</v>
      </c>
      <c r="K9" s="430"/>
      <c r="L9" s="430" t="s">
        <v>44</v>
      </c>
      <c r="M9" s="431"/>
      <c r="N9" s="432">
        <v>28398.080000000002</v>
      </c>
      <c r="O9" s="433"/>
      <c r="P9" s="433">
        <v>28398.080000000002</v>
      </c>
      <c r="Q9" s="438" t="s">
        <v>212</v>
      </c>
      <c r="R9" s="435" t="s">
        <v>682</v>
      </c>
    </row>
    <row r="10" spans="1:1024" s="203" customFormat="1" ht="99.75" customHeight="1">
      <c r="A10" s="430">
        <v>4</v>
      </c>
      <c r="B10" s="430">
        <v>1</v>
      </c>
      <c r="C10" s="430">
        <v>4</v>
      </c>
      <c r="D10" s="430">
        <v>2</v>
      </c>
      <c r="E10" s="430" t="s">
        <v>219</v>
      </c>
      <c r="F10" s="430" t="s">
        <v>220</v>
      </c>
      <c r="G10" s="430" t="s">
        <v>108</v>
      </c>
      <c r="H10" s="430" t="s">
        <v>34</v>
      </c>
      <c r="I10" s="430">
        <v>65</v>
      </c>
      <c r="J10" s="430" t="s">
        <v>221</v>
      </c>
      <c r="K10" s="430"/>
      <c r="L10" s="430" t="s">
        <v>44</v>
      </c>
      <c r="M10" s="431"/>
      <c r="N10" s="432">
        <v>8927.25</v>
      </c>
      <c r="O10" s="433"/>
      <c r="P10" s="433">
        <v>8927.25</v>
      </c>
      <c r="Q10" s="439" t="s">
        <v>212</v>
      </c>
      <c r="R10" s="439" t="s">
        <v>682</v>
      </c>
    </row>
    <row r="11" spans="1:1024" s="203" customFormat="1" ht="104.25" customHeight="1">
      <c r="A11" s="430">
        <v>5</v>
      </c>
      <c r="B11" s="435">
        <v>1</v>
      </c>
      <c r="C11" s="435">
        <v>4</v>
      </c>
      <c r="D11" s="435">
        <v>2</v>
      </c>
      <c r="E11" s="435" t="s">
        <v>222</v>
      </c>
      <c r="F11" s="435" t="s">
        <v>223</v>
      </c>
      <c r="G11" s="435" t="s">
        <v>224</v>
      </c>
      <c r="H11" s="435" t="s">
        <v>225</v>
      </c>
      <c r="I11" s="435">
        <v>8</v>
      </c>
      <c r="J11" s="435" t="s">
        <v>226</v>
      </c>
      <c r="K11" s="435" t="s">
        <v>44</v>
      </c>
      <c r="L11" s="435" t="s">
        <v>44</v>
      </c>
      <c r="M11" s="436"/>
      <c r="N11" s="437">
        <v>50628.03</v>
      </c>
      <c r="O11" s="433"/>
      <c r="P11" s="433">
        <v>50628.03</v>
      </c>
      <c r="Q11" s="439" t="s">
        <v>212</v>
      </c>
      <c r="R11" s="439" t="s">
        <v>682</v>
      </c>
    </row>
    <row r="12" spans="1:1024" s="203" customFormat="1" ht="57.75" customHeight="1">
      <c r="A12" s="430">
        <v>6</v>
      </c>
      <c r="B12" s="430">
        <v>1</v>
      </c>
      <c r="C12" s="430">
        <v>4</v>
      </c>
      <c r="D12" s="430">
        <v>2</v>
      </c>
      <c r="E12" s="430" t="s">
        <v>227</v>
      </c>
      <c r="F12" s="430" t="s">
        <v>228</v>
      </c>
      <c r="G12" s="430" t="s">
        <v>108</v>
      </c>
      <c r="H12" s="430" t="s">
        <v>34</v>
      </c>
      <c r="I12" s="430">
        <v>55</v>
      </c>
      <c r="J12" s="430" t="s">
        <v>229</v>
      </c>
      <c r="K12" s="430" t="s">
        <v>44</v>
      </c>
      <c r="L12" s="430"/>
      <c r="M12" s="431">
        <v>7449.75</v>
      </c>
      <c r="N12" s="432"/>
      <c r="O12" s="433">
        <v>7449.75</v>
      </c>
      <c r="P12" s="433"/>
      <c r="Q12" s="439" t="s">
        <v>212</v>
      </c>
      <c r="R12" s="439" t="s">
        <v>682</v>
      </c>
    </row>
    <row r="13" spans="1:1024" s="203" customFormat="1" ht="115.5" customHeight="1">
      <c r="A13" s="430">
        <v>7</v>
      </c>
      <c r="B13" s="430">
        <v>1</v>
      </c>
      <c r="C13" s="430">
        <v>4</v>
      </c>
      <c r="D13" s="430">
        <v>2</v>
      </c>
      <c r="E13" s="430" t="s">
        <v>230</v>
      </c>
      <c r="F13" s="430" t="s">
        <v>231</v>
      </c>
      <c r="G13" s="430" t="s">
        <v>108</v>
      </c>
      <c r="H13" s="430" t="s">
        <v>34</v>
      </c>
      <c r="I13" s="430">
        <v>55</v>
      </c>
      <c r="J13" s="430" t="s">
        <v>232</v>
      </c>
      <c r="K13" s="430" t="s">
        <v>44</v>
      </c>
      <c r="L13" s="430"/>
      <c r="M13" s="431">
        <v>7449.75</v>
      </c>
      <c r="N13" s="432"/>
      <c r="O13" s="433">
        <v>7449.75</v>
      </c>
      <c r="P13" s="433"/>
      <c r="Q13" s="439" t="s">
        <v>212</v>
      </c>
      <c r="R13" s="439" t="s">
        <v>682</v>
      </c>
    </row>
    <row r="14" spans="1:1024" s="203" customFormat="1" ht="97.5" customHeight="1">
      <c r="A14" s="439">
        <v>8</v>
      </c>
      <c r="B14" s="440">
        <v>1</v>
      </c>
      <c r="C14" s="430">
        <v>4</v>
      </c>
      <c r="D14" s="430">
        <v>2</v>
      </c>
      <c r="E14" s="430" t="s">
        <v>233</v>
      </c>
      <c r="F14" s="430" t="s">
        <v>716</v>
      </c>
      <c r="G14" s="430" t="s">
        <v>234</v>
      </c>
      <c r="H14" s="430" t="s">
        <v>34</v>
      </c>
      <c r="I14" s="430">
        <v>55</v>
      </c>
      <c r="J14" s="430" t="s">
        <v>235</v>
      </c>
      <c r="K14" s="430"/>
      <c r="L14" s="430" t="s">
        <v>44</v>
      </c>
      <c r="M14" s="436"/>
      <c r="N14" s="437">
        <v>8049.75</v>
      </c>
      <c r="O14" s="433"/>
      <c r="P14" s="433">
        <v>8049.75</v>
      </c>
      <c r="Q14" s="439" t="s">
        <v>212</v>
      </c>
      <c r="R14" s="439" t="s">
        <v>682</v>
      </c>
    </row>
    <row r="15" spans="1:1024" s="203" customFormat="1" ht="165.75">
      <c r="A15" s="439">
        <v>9</v>
      </c>
      <c r="B15" s="440">
        <v>1</v>
      </c>
      <c r="C15" s="430">
        <v>4</v>
      </c>
      <c r="D15" s="430">
        <v>2</v>
      </c>
      <c r="E15" s="430" t="s">
        <v>236</v>
      </c>
      <c r="F15" s="441" t="s">
        <v>5821</v>
      </c>
      <c r="G15" s="442" t="s">
        <v>237</v>
      </c>
      <c r="H15" s="430" t="s">
        <v>34</v>
      </c>
      <c r="I15" s="430">
        <v>40</v>
      </c>
      <c r="J15" s="443" t="s">
        <v>238</v>
      </c>
      <c r="K15" s="430"/>
      <c r="L15" s="444" t="s">
        <v>44</v>
      </c>
      <c r="M15" s="433"/>
      <c r="N15" s="433">
        <v>18503.27</v>
      </c>
      <c r="O15" s="433"/>
      <c r="P15" s="433">
        <v>18503.27</v>
      </c>
      <c r="Q15" s="439" t="s">
        <v>212</v>
      </c>
      <c r="R15" s="439" t="s">
        <v>682</v>
      </c>
    </row>
    <row r="16" spans="1:1024" s="203" customFormat="1" ht="101.25" customHeight="1">
      <c r="A16" s="439">
        <v>10</v>
      </c>
      <c r="B16" s="440">
        <v>1</v>
      </c>
      <c r="C16" s="430">
        <v>4</v>
      </c>
      <c r="D16" s="430">
        <v>2</v>
      </c>
      <c r="E16" s="430" t="s">
        <v>717</v>
      </c>
      <c r="F16" s="430" t="s">
        <v>239</v>
      </c>
      <c r="G16" s="442" t="s">
        <v>237</v>
      </c>
      <c r="H16" s="430" t="s">
        <v>34</v>
      </c>
      <c r="I16" s="430">
        <v>40</v>
      </c>
      <c r="J16" s="443" t="s">
        <v>240</v>
      </c>
      <c r="K16" s="430"/>
      <c r="L16" s="444" t="s">
        <v>44</v>
      </c>
      <c r="M16" s="433"/>
      <c r="N16" s="433">
        <v>18503.27</v>
      </c>
      <c r="O16" s="433"/>
      <c r="P16" s="433">
        <v>18503.27</v>
      </c>
      <c r="Q16" s="439" t="s">
        <v>212</v>
      </c>
      <c r="R16" s="439" t="s">
        <v>682</v>
      </c>
    </row>
    <row r="17" spans="1:1024" s="203" customFormat="1" ht="189.75" customHeight="1">
      <c r="A17" s="439">
        <v>11</v>
      </c>
      <c r="B17" s="440">
        <v>1</v>
      </c>
      <c r="C17" s="430">
        <v>4</v>
      </c>
      <c r="D17" s="430">
        <v>2</v>
      </c>
      <c r="E17" s="430" t="s">
        <v>718</v>
      </c>
      <c r="F17" s="430" t="s">
        <v>5822</v>
      </c>
      <c r="G17" s="430" t="s">
        <v>241</v>
      </c>
      <c r="H17" s="430" t="s">
        <v>34</v>
      </c>
      <c r="I17" s="430">
        <v>50</v>
      </c>
      <c r="J17" s="443" t="s">
        <v>242</v>
      </c>
      <c r="K17" s="430"/>
      <c r="L17" s="444" t="s">
        <v>44</v>
      </c>
      <c r="M17" s="433"/>
      <c r="N17" s="433">
        <v>38773.58</v>
      </c>
      <c r="O17" s="433"/>
      <c r="P17" s="433">
        <v>38773.58</v>
      </c>
      <c r="Q17" s="439" t="s">
        <v>212</v>
      </c>
      <c r="R17" s="439" t="s">
        <v>682</v>
      </c>
    </row>
    <row r="18" spans="1:1024" s="203" customFormat="1" ht="396.75" customHeight="1">
      <c r="A18" s="439">
        <v>12</v>
      </c>
      <c r="B18" s="440">
        <v>1</v>
      </c>
      <c r="C18" s="430">
        <v>4</v>
      </c>
      <c r="D18" s="430">
        <v>5</v>
      </c>
      <c r="E18" s="430" t="s">
        <v>719</v>
      </c>
      <c r="F18" s="445" t="s">
        <v>5823</v>
      </c>
      <c r="G18" s="430" t="s">
        <v>720</v>
      </c>
      <c r="H18" s="430" t="s">
        <v>218</v>
      </c>
      <c r="I18" s="430" t="s">
        <v>243</v>
      </c>
      <c r="J18" s="443" t="s">
        <v>244</v>
      </c>
      <c r="K18" s="430" t="s">
        <v>38</v>
      </c>
      <c r="L18" s="444" t="s">
        <v>44</v>
      </c>
      <c r="M18" s="446"/>
      <c r="N18" s="446">
        <v>36325.68</v>
      </c>
      <c r="O18" s="446"/>
      <c r="P18" s="446">
        <v>36325.68</v>
      </c>
      <c r="Q18" s="439" t="s">
        <v>212</v>
      </c>
      <c r="R18" s="439" t="s">
        <v>682</v>
      </c>
    </row>
    <row r="19" spans="1:1024" s="203" customFormat="1" ht="157.5">
      <c r="A19" s="76">
        <v>13</v>
      </c>
      <c r="B19" s="447">
        <v>1</v>
      </c>
      <c r="C19" s="448">
        <v>4</v>
      </c>
      <c r="D19" s="448">
        <v>5</v>
      </c>
      <c r="E19" s="449" t="s">
        <v>5824</v>
      </c>
      <c r="F19" s="450" t="s">
        <v>5825</v>
      </c>
      <c r="G19" s="448" t="s">
        <v>1063</v>
      </c>
      <c r="H19" s="451" t="s">
        <v>218</v>
      </c>
      <c r="I19" s="448" t="s">
        <v>1064</v>
      </c>
      <c r="J19" s="449" t="s">
        <v>1065</v>
      </c>
      <c r="K19" s="452"/>
      <c r="L19" s="453" t="s">
        <v>35</v>
      </c>
      <c r="M19" s="454"/>
      <c r="N19" s="75">
        <v>14560.81</v>
      </c>
      <c r="O19" s="454"/>
      <c r="P19" s="75">
        <v>14560.81</v>
      </c>
      <c r="Q19" s="76" t="s">
        <v>1066</v>
      </c>
      <c r="R19" s="476" t="s">
        <v>1067</v>
      </c>
      <c r="S19" s="455"/>
      <c r="T19" s="455"/>
      <c r="U19" s="455"/>
      <c r="V19" s="455"/>
      <c r="W19" s="455"/>
      <c r="X19" s="455"/>
      <c r="Y19" s="455"/>
      <c r="Z19" s="455"/>
      <c r="AA19" s="455"/>
      <c r="AB19" s="455"/>
      <c r="AC19" s="455"/>
      <c r="AD19" s="455"/>
      <c r="AE19" s="455"/>
      <c r="AF19" s="455"/>
      <c r="AG19" s="455"/>
      <c r="AH19" s="455"/>
      <c r="AI19" s="455"/>
      <c r="AJ19" s="455"/>
      <c r="AK19" s="455"/>
      <c r="AL19" s="455"/>
      <c r="AM19" s="455"/>
      <c r="AN19" s="455"/>
      <c r="AO19" s="455"/>
      <c r="AP19" s="455"/>
      <c r="AQ19" s="455"/>
      <c r="AR19" s="455"/>
      <c r="AS19" s="455"/>
      <c r="AT19" s="455"/>
      <c r="AU19" s="455"/>
      <c r="AV19" s="455"/>
      <c r="AW19" s="455"/>
      <c r="AX19" s="455"/>
      <c r="AY19" s="455"/>
      <c r="AZ19" s="455"/>
      <c r="BA19" s="455"/>
      <c r="BB19" s="455"/>
      <c r="BC19" s="455"/>
      <c r="BD19" s="455"/>
      <c r="BE19" s="455"/>
      <c r="BF19" s="455"/>
      <c r="BG19" s="455"/>
      <c r="BH19" s="455"/>
      <c r="BI19" s="455"/>
      <c r="BJ19" s="455"/>
      <c r="BK19" s="455"/>
      <c r="BL19" s="455"/>
      <c r="BM19" s="455"/>
      <c r="BN19" s="455"/>
      <c r="BO19" s="455"/>
      <c r="BP19" s="455"/>
      <c r="BQ19" s="455"/>
      <c r="BR19" s="455"/>
      <c r="BS19" s="455"/>
      <c r="BT19" s="455"/>
      <c r="BU19" s="455"/>
      <c r="BV19" s="455"/>
      <c r="BW19" s="455"/>
      <c r="BX19" s="455"/>
      <c r="BY19" s="455"/>
      <c r="BZ19" s="455"/>
      <c r="CA19" s="455"/>
      <c r="CB19" s="455"/>
      <c r="CC19" s="455"/>
      <c r="CD19" s="455"/>
      <c r="CE19" s="455"/>
      <c r="CF19" s="455"/>
      <c r="CG19" s="455"/>
      <c r="CH19" s="455"/>
      <c r="CI19" s="455"/>
      <c r="CJ19" s="455"/>
      <c r="CK19" s="455"/>
      <c r="CL19" s="455"/>
      <c r="CM19" s="455"/>
      <c r="CN19" s="455"/>
      <c r="CO19" s="455"/>
      <c r="CP19" s="455"/>
      <c r="CQ19" s="455"/>
      <c r="CR19" s="455"/>
      <c r="CS19" s="455"/>
      <c r="CT19" s="455"/>
      <c r="CU19" s="455"/>
      <c r="CV19" s="455"/>
      <c r="CW19" s="455"/>
      <c r="CX19" s="455"/>
      <c r="CY19" s="455"/>
      <c r="CZ19" s="455"/>
      <c r="DA19" s="455"/>
      <c r="DB19" s="455"/>
      <c r="DC19" s="455"/>
      <c r="DD19" s="455"/>
      <c r="DE19" s="455"/>
      <c r="DF19" s="455"/>
      <c r="DG19" s="455"/>
      <c r="DH19" s="455"/>
      <c r="DI19" s="455"/>
      <c r="DJ19" s="455"/>
      <c r="DK19" s="455"/>
      <c r="DL19" s="455"/>
      <c r="DM19" s="455"/>
      <c r="DN19" s="455"/>
      <c r="DO19" s="455"/>
      <c r="DP19" s="455"/>
      <c r="DQ19" s="455"/>
      <c r="DR19" s="455"/>
      <c r="DS19" s="455"/>
      <c r="DT19" s="455"/>
      <c r="DU19" s="455"/>
      <c r="DV19" s="455"/>
      <c r="DW19" s="455"/>
      <c r="DX19" s="455"/>
      <c r="DY19" s="455"/>
      <c r="DZ19" s="455"/>
      <c r="EA19" s="455"/>
      <c r="EB19" s="455"/>
      <c r="EC19" s="455"/>
      <c r="ED19" s="455"/>
      <c r="EE19" s="455"/>
      <c r="EF19" s="455"/>
      <c r="EG19" s="455"/>
      <c r="EH19" s="455"/>
      <c r="EI19" s="455"/>
      <c r="EJ19" s="455"/>
      <c r="EK19" s="455"/>
      <c r="EL19" s="455"/>
      <c r="EM19" s="455"/>
      <c r="EN19" s="455"/>
      <c r="EO19" s="455"/>
      <c r="EP19" s="455"/>
      <c r="EQ19" s="455"/>
      <c r="ER19" s="455"/>
      <c r="ES19" s="455"/>
      <c r="ET19" s="455"/>
      <c r="EU19" s="455"/>
      <c r="EV19" s="455"/>
      <c r="EW19" s="455"/>
      <c r="EX19" s="455"/>
      <c r="EY19" s="455"/>
      <c r="EZ19" s="455"/>
      <c r="FA19" s="455"/>
      <c r="FB19" s="455"/>
      <c r="FC19" s="455"/>
      <c r="FD19" s="455"/>
      <c r="FE19" s="455"/>
      <c r="FF19" s="455"/>
      <c r="FG19" s="455"/>
      <c r="FH19" s="455"/>
      <c r="FI19" s="455"/>
      <c r="FJ19" s="455"/>
      <c r="FK19" s="455"/>
      <c r="FL19" s="455"/>
      <c r="FM19" s="455"/>
      <c r="FN19" s="455"/>
      <c r="FO19" s="455"/>
      <c r="FP19" s="455"/>
      <c r="FQ19" s="455"/>
      <c r="FR19" s="455"/>
      <c r="FS19" s="455"/>
      <c r="FT19" s="455"/>
      <c r="FU19" s="455"/>
      <c r="FV19" s="455"/>
      <c r="FW19" s="455"/>
      <c r="FX19" s="455"/>
      <c r="FY19" s="455"/>
      <c r="FZ19" s="455"/>
      <c r="GA19" s="455"/>
      <c r="GB19" s="455"/>
      <c r="GC19" s="455"/>
      <c r="GD19" s="455"/>
      <c r="GE19" s="455"/>
      <c r="GF19" s="455"/>
      <c r="GG19" s="455"/>
      <c r="GH19" s="455"/>
      <c r="GI19" s="455"/>
      <c r="GJ19" s="455"/>
      <c r="GK19" s="455"/>
      <c r="GL19" s="455"/>
      <c r="GM19" s="455"/>
      <c r="GN19" s="455"/>
      <c r="GO19" s="455"/>
      <c r="GP19" s="455"/>
      <c r="GQ19" s="455"/>
      <c r="GR19" s="455"/>
      <c r="GS19" s="455"/>
      <c r="GT19" s="455"/>
      <c r="GU19" s="455"/>
      <c r="GV19" s="455"/>
      <c r="GW19" s="455"/>
      <c r="GX19" s="455"/>
      <c r="GY19" s="455"/>
      <c r="GZ19" s="455"/>
      <c r="HA19" s="455"/>
      <c r="HB19" s="455"/>
      <c r="HC19" s="455"/>
      <c r="HD19" s="455"/>
      <c r="HE19" s="455"/>
      <c r="HF19" s="455"/>
      <c r="HG19" s="455"/>
      <c r="HH19" s="455"/>
      <c r="HI19" s="455"/>
      <c r="HJ19" s="455"/>
      <c r="HK19" s="455"/>
      <c r="HL19" s="455"/>
      <c r="HM19" s="455"/>
      <c r="HN19" s="455"/>
      <c r="HO19" s="455"/>
      <c r="HP19" s="455"/>
      <c r="HQ19" s="455"/>
      <c r="HR19" s="455"/>
      <c r="HS19" s="455"/>
      <c r="HT19" s="455"/>
      <c r="HU19" s="455"/>
      <c r="HV19" s="455"/>
      <c r="HW19" s="455"/>
      <c r="HX19" s="455"/>
      <c r="HY19" s="455"/>
      <c r="HZ19" s="455"/>
      <c r="IA19" s="455"/>
      <c r="IB19" s="455"/>
      <c r="IC19" s="455"/>
      <c r="ID19" s="455"/>
      <c r="IE19" s="455"/>
      <c r="IF19" s="455"/>
      <c r="IG19" s="455"/>
      <c r="IH19" s="455"/>
      <c r="II19" s="455"/>
      <c r="IJ19" s="455"/>
      <c r="IK19" s="455"/>
      <c r="IL19" s="455"/>
      <c r="IM19" s="455"/>
      <c r="IN19" s="455"/>
      <c r="IO19" s="455"/>
      <c r="IP19" s="455"/>
      <c r="IQ19" s="455"/>
      <c r="IR19" s="455"/>
      <c r="IS19" s="455"/>
      <c r="IT19" s="455"/>
      <c r="IU19" s="455"/>
      <c r="IV19" s="455"/>
      <c r="IW19" s="455"/>
      <c r="IX19" s="455"/>
      <c r="IY19" s="455"/>
      <c r="IZ19" s="455"/>
      <c r="JA19" s="455"/>
      <c r="JB19" s="455"/>
      <c r="JC19" s="455"/>
      <c r="JD19" s="455"/>
      <c r="JE19" s="455"/>
      <c r="JF19" s="455"/>
      <c r="JG19" s="455"/>
      <c r="JH19" s="455"/>
      <c r="JI19" s="455"/>
      <c r="JJ19" s="455"/>
      <c r="JK19" s="455"/>
      <c r="JL19" s="455"/>
      <c r="JM19" s="455"/>
      <c r="JN19" s="455"/>
      <c r="JO19" s="455"/>
      <c r="JP19" s="455"/>
      <c r="JQ19" s="455"/>
      <c r="JR19" s="455"/>
      <c r="JS19" s="455"/>
      <c r="JT19" s="455"/>
      <c r="JU19" s="455"/>
      <c r="JV19" s="455"/>
      <c r="JW19" s="455"/>
      <c r="JX19" s="455"/>
      <c r="JY19" s="455"/>
      <c r="JZ19" s="455"/>
      <c r="KA19" s="455"/>
      <c r="KB19" s="455"/>
      <c r="KC19" s="455"/>
      <c r="KD19" s="455"/>
      <c r="KE19" s="455"/>
      <c r="KF19" s="455"/>
      <c r="KG19" s="455"/>
      <c r="KH19" s="455"/>
      <c r="KI19" s="455"/>
      <c r="KJ19" s="455"/>
      <c r="KK19" s="455"/>
      <c r="KL19" s="455"/>
      <c r="KM19" s="455"/>
      <c r="KN19" s="455"/>
      <c r="KO19" s="455"/>
      <c r="KP19" s="455"/>
      <c r="KQ19" s="455"/>
      <c r="KR19" s="455"/>
      <c r="KS19" s="455"/>
      <c r="KT19" s="455"/>
      <c r="KU19" s="455"/>
      <c r="KV19" s="455"/>
      <c r="KW19" s="455"/>
      <c r="KX19" s="455"/>
      <c r="KY19" s="455"/>
      <c r="KZ19" s="455"/>
      <c r="LA19" s="455"/>
      <c r="LB19" s="455"/>
      <c r="LC19" s="455"/>
      <c r="LD19" s="455"/>
      <c r="LE19" s="455"/>
      <c r="LF19" s="455"/>
      <c r="LG19" s="455"/>
      <c r="LH19" s="455"/>
      <c r="LI19" s="455"/>
      <c r="LJ19" s="455"/>
      <c r="LK19" s="455"/>
      <c r="LL19" s="455"/>
      <c r="LM19" s="455"/>
      <c r="LN19" s="455"/>
      <c r="LO19" s="455"/>
      <c r="LP19" s="455"/>
      <c r="LQ19" s="455"/>
      <c r="LR19" s="455"/>
      <c r="LS19" s="455"/>
      <c r="LT19" s="455"/>
      <c r="LU19" s="455"/>
      <c r="LV19" s="455"/>
      <c r="LW19" s="455"/>
      <c r="LX19" s="455"/>
      <c r="LY19" s="455"/>
      <c r="LZ19" s="455"/>
      <c r="MA19" s="455"/>
      <c r="MB19" s="455"/>
      <c r="MC19" s="455"/>
      <c r="MD19" s="455"/>
      <c r="ME19" s="455"/>
      <c r="MF19" s="455"/>
      <c r="MG19" s="455"/>
      <c r="MH19" s="455"/>
      <c r="MI19" s="455"/>
      <c r="MJ19" s="455"/>
      <c r="MK19" s="455"/>
      <c r="ML19" s="455"/>
      <c r="MM19" s="455"/>
      <c r="MN19" s="455"/>
      <c r="MO19" s="455"/>
      <c r="MP19" s="455"/>
      <c r="MQ19" s="455"/>
      <c r="MR19" s="455"/>
      <c r="MS19" s="455"/>
      <c r="MT19" s="455"/>
      <c r="MU19" s="455"/>
      <c r="MV19" s="455"/>
      <c r="MW19" s="455"/>
      <c r="MX19" s="455"/>
      <c r="MY19" s="455"/>
      <c r="MZ19" s="455"/>
      <c r="NA19" s="455"/>
      <c r="NB19" s="455"/>
      <c r="NC19" s="455"/>
      <c r="ND19" s="455"/>
      <c r="NE19" s="455"/>
      <c r="NF19" s="455"/>
      <c r="NG19" s="455"/>
      <c r="NH19" s="455"/>
      <c r="NI19" s="455"/>
      <c r="NJ19" s="455"/>
      <c r="NK19" s="455"/>
      <c r="NL19" s="455"/>
      <c r="NM19" s="455"/>
      <c r="NN19" s="455"/>
      <c r="NO19" s="455"/>
      <c r="NP19" s="455"/>
      <c r="NQ19" s="455"/>
      <c r="NR19" s="455"/>
      <c r="NS19" s="455"/>
      <c r="NT19" s="455"/>
      <c r="NU19" s="455"/>
      <c r="NV19" s="455"/>
      <c r="NW19" s="455"/>
      <c r="NX19" s="455"/>
      <c r="NY19" s="455"/>
      <c r="NZ19" s="455"/>
      <c r="OA19" s="455"/>
      <c r="OB19" s="455"/>
      <c r="OC19" s="455"/>
      <c r="OD19" s="455"/>
      <c r="OE19" s="455"/>
      <c r="OF19" s="455"/>
      <c r="OG19" s="455"/>
      <c r="OH19" s="455"/>
      <c r="OI19" s="455"/>
      <c r="OJ19" s="455"/>
      <c r="OK19" s="455"/>
      <c r="OL19" s="455"/>
      <c r="OM19" s="455"/>
      <c r="ON19" s="455"/>
      <c r="OO19" s="455"/>
      <c r="OP19" s="455"/>
      <c r="OQ19" s="455"/>
      <c r="OR19" s="455"/>
      <c r="OS19" s="455"/>
      <c r="OT19" s="455"/>
      <c r="OU19" s="455"/>
      <c r="OV19" s="455"/>
      <c r="OW19" s="455"/>
      <c r="OX19" s="455"/>
      <c r="OY19" s="455"/>
      <c r="OZ19" s="455"/>
      <c r="PA19" s="455"/>
      <c r="PB19" s="455"/>
      <c r="PC19" s="455"/>
      <c r="PD19" s="455"/>
      <c r="PE19" s="455"/>
      <c r="PF19" s="455"/>
      <c r="PG19" s="455"/>
      <c r="PH19" s="455"/>
      <c r="PI19" s="455"/>
      <c r="PJ19" s="455"/>
      <c r="PK19" s="455"/>
      <c r="PL19" s="455"/>
      <c r="PM19" s="455"/>
      <c r="PN19" s="455"/>
      <c r="PO19" s="455"/>
      <c r="PP19" s="455"/>
      <c r="PQ19" s="455"/>
      <c r="PR19" s="455"/>
      <c r="PS19" s="455"/>
      <c r="PT19" s="455"/>
      <c r="PU19" s="455"/>
      <c r="PV19" s="455"/>
      <c r="PW19" s="455"/>
      <c r="PX19" s="455"/>
      <c r="PY19" s="455"/>
      <c r="PZ19" s="455"/>
      <c r="QA19" s="455"/>
      <c r="QB19" s="455"/>
      <c r="QC19" s="455"/>
      <c r="QD19" s="455"/>
      <c r="QE19" s="455"/>
      <c r="QF19" s="455"/>
      <c r="QG19" s="455"/>
      <c r="QH19" s="455"/>
      <c r="QI19" s="455"/>
      <c r="QJ19" s="455"/>
      <c r="QK19" s="455"/>
      <c r="QL19" s="455"/>
      <c r="QM19" s="455"/>
      <c r="QN19" s="455"/>
      <c r="QO19" s="455"/>
      <c r="QP19" s="455"/>
      <c r="QQ19" s="455"/>
      <c r="QR19" s="455"/>
      <c r="QS19" s="455"/>
      <c r="QT19" s="455"/>
      <c r="QU19" s="455"/>
      <c r="QV19" s="455"/>
      <c r="QW19" s="455"/>
      <c r="QX19" s="455"/>
      <c r="QY19" s="455"/>
      <c r="QZ19" s="455"/>
      <c r="RA19" s="455"/>
      <c r="RB19" s="455"/>
      <c r="RC19" s="455"/>
      <c r="RD19" s="455"/>
      <c r="RE19" s="455"/>
      <c r="RF19" s="455"/>
      <c r="RG19" s="455"/>
      <c r="RH19" s="455"/>
      <c r="RI19" s="455"/>
      <c r="RJ19" s="455"/>
      <c r="RK19" s="455"/>
      <c r="RL19" s="455"/>
      <c r="RM19" s="455"/>
      <c r="RN19" s="455"/>
      <c r="RO19" s="455"/>
      <c r="RP19" s="455"/>
      <c r="RQ19" s="455"/>
      <c r="RR19" s="455"/>
      <c r="RS19" s="455"/>
      <c r="RT19" s="455"/>
      <c r="RU19" s="455"/>
      <c r="RV19" s="455"/>
      <c r="RW19" s="455"/>
      <c r="RX19" s="455"/>
      <c r="RY19" s="455"/>
      <c r="RZ19" s="455"/>
      <c r="SA19" s="455"/>
      <c r="SB19" s="455"/>
      <c r="SC19" s="455"/>
      <c r="SD19" s="455"/>
      <c r="SE19" s="455"/>
      <c r="SF19" s="455"/>
      <c r="SG19" s="455"/>
      <c r="SH19" s="455"/>
      <c r="SI19" s="455"/>
      <c r="SJ19" s="455"/>
      <c r="SK19" s="455"/>
      <c r="SL19" s="455"/>
      <c r="SM19" s="455"/>
      <c r="SN19" s="455"/>
      <c r="SO19" s="455"/>
      <c r="SP19" s="455"/>
      <c r="SQ19" s="455"/>
      <c r="SR19" s="455"/>
      <c r="SS19" s="455"/>
      <c r="ST19" s="455"/>
      <c r="SU19" s="455"/>
      <c r="SV19" s="455"/>
      <c r="SW19" s="455"/>
      <c r="SX19" s="455"/>
      <c r="SY19" s="455"/>
      <c r="SZ19" s="455"/>
      <c r="TA19" s="455"/>
      <c r="TB19" s="455"/>
      <c r="TC19" s="455"/>
      <c r="TD19" s="455"/>
      <c r="TE19" s="455"/>
      <c r="TF19" s="455"/>
      <c r="TG19" s="455"/>
      <c r="TH19" s="455"/>
      <c r="TI19" s="455"/>
      <c r="TJ19" s="455"/>
      <c r="TK19" s="455"/>
      <c r="TL19" s="455"/>
      <c r="TM19" s="455"/>
      <c r="TN19" s="455"/>
      <c r="TO19" s="455"/>
      <c r="TP19" s="455"/>
      <c r="TQ19" s="455"/>
      <c r="TR19" s="455"/>
      <c r="TS19" s="455"/>
      <c r="TT19" s="455"/>
      <c r="TU19" s="455"/>
      <c r="TV19" s="455"/>
      <c r="TW19" s="455"/>
      <c r="TX19" s="455"/>
      <c r="TY19" s="455"/>
      <c r="TZ19" s="455"/>
      <c r="UA19" s="455"/>
      <c r="UB19" s="455"/>
      <c r="UC19" s="455"/>
      <c r="UD19" s="455"/>
      <c r="UE19" s="455"/>
      <c r="UF19" s="455"/>
      <c r="UG19" s="455"/>
      <c r="UH19" s="455"/>
      <c r="UI19" s="455"/>
      <c r="UJ19" s="455"/>
      <c r="UK19" s="455"/>
      <c r="UL19" s="455"/>
      <c r="UM19" s="455"/>
      <c r="UN19" s="455"/>
      <c r="UO19" s="455"/>
      <c r="UP19" s="455"/>
      <c r="UQ19" s="455"/>
      <c r="UR19" s="455"/>
      <c r="US19" s="455"/>
      <c r="UT19" s="455"/>
      <c r="UU19" s="455"/>
      <c r="UV19" s="455"/>
      <c r="UW19" s="455"/>
      <c r="UX19" s="455"/>
      <c r="UY19" s="455"/>
      <c r="UZ19" s="455"/>
      <c r="VA19" s="455"/>
      <c r="VB19" s="455"/>
      <c r="VC19" s="455"/>
      <c r="VD19" s="455"/>
      <c r="VE19" s="455"/>
      <c r="VF19" s="455"/>
      <c r="VG19" s="455"/>
      <c r="VH19" s="455"/>
      <c r="VI19" s="455"/>
      <c r="VJ19" s="455"/>
      <c r="VK19" s="455"/>
      <c r="VL19" s="455"/>
      <c r="VM19" s="455"/>
      <c r="VN19" s="455"/>
      <c r="VO19" s="455"/>
      <c r="VP19" s="455"/>
      <c r="VQ19" s="455"/>
      <c r="VR19" s="455"/>
      <c r="VS19" s="455"/>
      <c r="VT19" s="455"/>
      <c r="VU19" s="455"/>
      <c r="VV19" s="455"/>
      <c r="VW19" s="455"/>
      <c r="VX19" s="455"/>
      <c r="VY19" s="455"/>
      <c r="VZ19" s="455"/>
      <c r="WA19" s="455"/>
      <c r="WB19" s="455"/>
      <c r="WC19" s="455"/>
      <c r="WD19" s="455"/>
      <c r="WE19" s="455"/>
      <c r="WF19" s="455"/>
      <c r="WG19" s="455"/>
      <c r="WH19" s="455"/>
      <c r="WI19" s="455"/>
      <c r="WJ19" s="455"/>
      <c r="WK19" s="455"/>
      <c r="WL19" s="455"/>
      <c r="WM19" s="455"/>
      <c r="WN19" s="455"/>
      <c r="WO19" s="455"/>
      <c r="WP19" s="455"/>
      <c r="WQ19" s="455"/>
      <c r="WR19" s="455"/>
      <c r="WS19" s="455"/>
      <c r="WT19" s="455"/>
      <c r="WU19" s="455"/>
      <c r="WV19" s="455"/>
      <c r="WW19" s="455"/>
      <c r="WX19" s="455"/>
      <c r="WY19" s="455"/>
      <c r="WZ19" s="455"/>
      <c r="XA19" s="455"/>
      <c r="XB19" s="455"/>
      <c r="XC19" s="455"/>
      <c r="XD19" s="455"/>
      <c r="XE19" s="455"/>
      <c r="XF19" s="455"/>
      <c r="XG19" s="455"/>
      <c r="XH19" s="455"/>
      <c r="XI19" s="455"/>
      <c r="XJ19" s="455"/>
      <c r="XK19" s="455"/>
      <c r="XL19" s="455"/>
      <c r="XM19" s="455"/>
      <c r="XN19" s="455"/>
      <c r="XO19" s="455"/>
      <c r="XP19" s="455"/>
      <c r="XQ19" s="455"/>
      <c r="XR19" s="455"/>
      <c r="XS19" s="455"/>
      <c r="XT19" s="455"/>
      <c r="XU19" s="455"/>
      <c r="XV19" s="455"/>
      <c r="XW19" s="455"/>
      <c r="XX19" s="455"/>
      <c r="XY19" s="455"/>
      <c r="XZ19" s="455"/>
      <c r="YA19" s="455"/>
      <c r="YB19" s="455"/>
      <c r="YC19" s="455"/>
      <c r="YD19" s="455"/>
      <c r="YE19" s="455"/>
      <c r="YF19" s="455"/>
      <c r="YG19" s="455"/>
      <c r="YH19" s="455"/>
      <c r="YI19" s="455"/>
      <c r="YJ19" s="455"/>
      <c r="YK19" s="455"/>
      <c r="YL19" s="455"/>
      <c r="YM19" s="455"/>
      <c r="YN19" s="455"/>
      <c r="YO19" s="455"/>
      <c r="YP19" s="455"/>
      <c r="YQ19" s="455"/>
      <c r="YR19" s="455"/>
      <c r="YS19" s="455"/>
      <c r="YT19" s="455"/>
      <c r="YU19" s="455"/>
      <c r="YV19" s="455"/>
      <c r="YW19" s="455"/>
      <c r="YX19" s="455"/>
      <c r="YY19" s="455"/>
      <c r="YZ19" s="455"/>
      <c r="ZA19" s="455"/>
      <c r="ZB19" s="455"/>
      <c r="ZC19" s="455"/>
      <c r="ZD19" s="455"/>
      <c r="ZE19" s="455"/>
      <c r="ZF19" s="455"/>
      <c r="ZG19" s="455"/>
      <c r="ZH19" s="455"/>
      <c r="ZI19" s="455"/>
      <c r="ZJ19" s="455"/>
      <c r="ZK19" s="455"/>
      <c r="ZL19" s="455"/>
      <c r="ZM19" s="455"/>
      <c r="ZN19" s="455"/>
      <c r="ZO19" s="455"/>
      <c r="ZP19" s="455"/>
      <c r="ZQ19" s="455"/>
      <c r="ZR19" s="455"/>
      <c r="ZS19" s="455"/>
      <c r="ZT19" s="455"/>
      <c r="ZU19" s="455"/>
      <c r="ZV19" s="455"/>
      <c r="ZW19" s="455"/>
      <c r="ZX19" s="455"/>
      <c r="ZY19" s="455"/>
      <c r="ZZ19" s="455"/>
      <c r="AAA19" s="455"/>
      <c r="AAB19" s="455"/>
      <c r="AAC19" s="455"/>
      <c r="AAD19" s="455"/>
      <c r="AAE19" s="455"/>
      <c r="AAF19" s="455"/>
      <c r="AAG19" s="455"/>
      <c r="AAH19" s="455"/>
      <c r="AAI19" s="455"/>
      <c r="AAJ19" s="455"/>
      <c r="AAK19" s="455"/>
      <c r="AAL19" s="455"/>
      <c r="AAM19" s="455"/>
      <c r="AAN19" s="455"/>
      <c r="AAO19" s="455"/>
      <c r="AAP19" s="455"/>
      <c r="AAQ19" s="455"/>
      <c r="AAR19" s="455"/>
      <c r="AAS19" s="455"/>
      <c r="AAT19" s="455"/>
      <c r="AAU19" s="455"/>
      <c r="AAV19" s="455"/>
      <c r="AAW19" s="455"/>
      <c r="AAX19" s="455"/>
      <c r="AAY19" s="455"/>
      <c r="AAZ19" s="455"/>
      <c r="ABA19" s="455"/>
      <c r="ABB19" s="455"/>
      <c r="ABC19" s="455"/>
      <c r="ABD19" s="455"/>
      <c r="ABE19" s="455"/>
      <c r="ABF19" s="455"/>
      <c r="ABG19" s="455"/>
      <c r="ABH19" s="455"/>
      <c r="ABI19" s="455"/>
      <c r="ABJ19" s="455"/>
      <c r="ABK19" s="455"/>
      <c r="ABL19" s="455"/>
      <c r="ABM19" s="455"/>
      <c r="ABN19" s="455"/>
      <c r="ABO19" s="455"/>
      <c r="ABP19" s="455"/>
      <c r="ABQ19" s="455"/>
      <c r="ABR19" s="455"/>
      <c r="ABS19" s="455"/>
      <c r="ABT19" s="455"/>
      <c r="ABU19" s="455"/>
      <c r="ABV19" s="455"/>
      <c r="ABW19" s="455"/>
      <c r="ABX19" s="455"/>
      <c r="ABY19" s="455"/>
      <c r="ABZ19" s="455"/>
      <c r="ACA19" s="455"/>
      <c r="ACB19" s="455"/>
      <c r="ACC19" s="455"/>
      <c r="ACD19" s="455"/>
      <c r="ACE19" s="455"/>
      <c r="ACF19" s="455"/>
      <c r="ACG19" s="455"/>
      <c r="ACH19" s="455"/>
      <c r="ACI19" s="455"/>
      <c r="ACJ19" s="455"/>
      <c r="ACK19" s="455"/>
      <c r="ACL19" s="455"/>
      <c r="ACM19" s="455"/>
      <c r="ACN19" s="455"/>
      <c r="ACO19" s="455"/>
      <c r="ACP19" s="455"/>
      <c r="ACQ19" s="455"/>
      <c r="ACR19" s="455"/>
      <c r="ACS19" s="455"/>
      <c r="ACT19" s="455"/>
      <c r="ACU19" s="455"/>
      <c r="ACV19" s="455"/>
      <c r="ACW19" s="455"/>
      <c r="ACX19" s="455"/>
      <c r="ACY19" s="455"/>
      <c r="ACZ19" s="455"/>
      <c r="ADA19" s="455"/>
      <c r="ADB19" s="455"/>
      <c r="ADC19" s="455"/>
      <c r="ADD19" s="455"/>
      <c r="ADE19" s="455"/>
      <c r="ADF19" s="455"/>
      <c r="ADG19" s="455"/>
      <c r="ADH19" s="455"/>
      <c r="ADI19" s="455"/>
      <c r="ADJ19" s="455"/>
      <c r="ADK19" s="455"/>
      <c r="ADL19" s="455"/>
      <c r="ADM19" s="455"/>
      <c r="ADN19" s="455"/>
      <c r="ADO19" s="455"/>
      <c r="ADP19" s="455"/>
      <c r="ADQ19" s="455"/>
      <c r="ADR19" s="455"/>
      <c r="ADS19" s="455"/>
      <c r="ADT19" s="455"/>
      <c r="ADU19" s="455"/>
      <c r="ADV19" s="455"/>
      <c r="ADW19" s="455"/>
      <c r="ADX19" s="455"/>
      <c r="ADY19" s="455"/>
      <c r="ADZ19" s="455"/>
      <c r="AEA19" s="455"/>
      <c r="AEB19" s="455"/>
      <c r="AEC19" s="455"/>
      <c r="AED19" s="455"/>
      <c r="AEE19" s="455"/>
      <c r="AEF19" s="455"/>
      <c r="AEG19" s="455"/>
      <c r="AEH19" s="455"/>
      <c r="AEI19" s="455"/>
      <c r="AEJ19" s="455"/>
      <c r="AEK19" s="455"/>
      <c r="AEL19" s="455"/>
      <c r="AEM19" s="455"/>
      <c r="AEN19" s="455"/>
      <c r="AEO19" s="455"/>
      <c r="AEP19" s="455"/>
      <c r="AEQ19" s="455"/>
      <c r="AER19" s="455"/>
      <c r="AES19" s="455"/>
      <c r="AET19" s="455"/>
      <c r="AEU19" s="455"/>
      <c r="AEV19" s="455"/>
      <c r="AEW19" s="455"/>
      <c r="AEX19" s="455"/>
      <c r="AEY19" s="455"/>
      <c r="AEZ19" s="455"/>
      <c r="AFA19" s="455"/>
      <c r="AFB19" s="455"/>
      <c r="AFC19" s="455"/>
      <c r="AFD19" s="455"/>
      <c r="AFE19" s="455"/>
      <c r="AFF19" s="455"/>
      <c r="AFG19" s="455"/>
      <c r="AFH19" s="455"/>
      <c r="AFI19" s="455"/>
      <c r="AFJ19" s="455"/>
      <c r="AFK19" s="455"/>
      <c r="AFL19" s="455"/>
      <c r="AFM19" s="455"/>
      <c r="AFN19" s="455"/>
      <c r="AFO19" s="455"/>
      <c r="AFP19" s="455"/>
      <c r="AFQ19" s="455"/>
      <c r="AFR19" s="455"/>
      <c r="AFS19" s="455"/>
      <c r="AFT19" s="455"/>
      <c r="AFU19" s="455"/>
      <c r="AFV19" s="455"/>
      <c r="AFW19" s="455"/>
      <c r="AFX19" s="455"/>
      <c r="AFY19" s="455"/>
      <c r="AFZ19" s="455"/>
      <c r="AGA19" s="455"/>
      <c r="AGB19" s="455"/>
      <c r="AGC19" s="455"/>
      <c r="AGD19" s="455"/>
      <c r="AGE19" s="455"/>
      <c r="AGF19" s="455"/>
      <c r="AGG19" s="455"/>
      <c r="AGH19" s="455"/>
      <c r="AGI19" s="455"/>
      <c r="AGJ19" s="455"/>
      <c r="AGK19" s="455"/>
      <c r="AGL19" s="455"/>
      <c r="AGM19" s="455"/>
      <c r="AGN19" s="455"/>
      <c r="AGO19" s="455"/>
      <c r="AGP19" s="455"/>
      <c r="AGQ19" s="455"/>
      <c r="AGR19" s="455"/>
      <c r="AGS19" s="455"/>
      <c r="AGT19" s="455"/>
      <c r="AGU19" s="455"/>
      <c r="AGV19" s="455"/>
      <c r="AGW19" s="455"/>
      <c r="AGX19" s="455"/>
      <c r="AGY19" s="455"/>
      <c r="AGZ19" s="455"/>
      <c r="AHA19" s="455"/>
      <c r="AHB19" s="455"/>
      <c r="AHC19" s="455"/>
      <c r="AHD19" s="455"/>
      <c r="AHE19" s="455"/>
      <c r="AHF19" s="455"/>
      <c r="AHG19" s="455"/>
      <c r="AHH19" s="455"/>
      <c r="AHI19" s="455"/>
      <c r="AHJ19" s="455"/>
      <c r="AHK19" s="455"/>
      <c r="AHL19" s="455"/>
      <c r="AHM19" s="455"/>
      <c r="AHN19" s="455"/>
      <c r="AHO19" s="455"/>
      <c r="AHP19" s="455"/>
      <c r="AHQ19" s="455"/>
      <c r="AHR19" s="455"/>
      <c r="AHS19" s="455"/>
      <c r="AHT19" s="455"/>
      <c r="AHU19" s="455"/>
      <c r="AHV19" s="455"/>
      <c r="AHW19" s="455"/>
      <c r="AHX19" s="455"/>
      <c r="AHY19" s="455"/>
      <c r="AHZ19" s="455"/>
      <c r="AIA19" s="455"/>
      <c r="AIB19" s="455"/>
      <c r="AIC19" s="455"/>
      <c r="AID19" s="455"/>
      <c r="AIE19" s="455"/>
      <c r="AIF19" s="455"/>
      <c r="AIG19" s="455"/>
      <c r="AIH19" s="455"/>
      <c r="AII19" s="455"/>
      <c r="AIJ19" s="455"/>
      <c r="AIK19" s="455"/>
      <c r="AIL19" s="455"/>
      <c r="AIM19" s="455"/>
      <c r="AIN19" s="455"/>
      <c r="AIO19" s="455"/>
      <c r="AIP19" s="455"/>
      <c r="AIQ19" s="455"/>
      <c r="AIR19" s="455"/>
      <c r="AIS19" s="455"/>
      <c r="AIT19" s="455"/>
      <c r="AIU19" s="455"/>
      <c r="AIV19" s="455"/>
      <c r="AIW19" s="455"/>
      <c r="AIX19" s="455"/>
      <c r="AIY19" s="455"/>
      <c r="AIZ19" s="455"/>
      <c r="AJA19" s="455"/>
      <c r="AJB19" s="455"/>
      <c r="AJC19" s="455"/>
      <c r="AJD19" s="455"/>
      <c r="AJE19" s="455"/>
      <c r="AJF19" s="455"/>
      <c r="AJG19" s="455"/>
      <c r="AJH19" s="455"/>
      <c r="AJI19" s="455"/>
      <c r="AJJ19" s="455"/>
      <c r="AJK19" s="455"/>
      <c r="AJL19" s="455"/>
      <c r="AJM19" s="455"/>
      <c r="AJN19" s="455"/>
      <c r="AJO19" s="455"/>
      <c r="AJP19" s="455"/>
      <c r="AJQ19" s="455"/>
      <c r="AJR19" s="455"/>
      <c r="AJS19" s="455"/>
      <c r="AJT19" s="455"/>
      <c r="AJU19" s="455"/>
      <c r="AJV19" s="455"/>
      <c r="AJW19" s="455"/>
      <c r="AJX19" s="455"/>
      <c r="AJY19" s="455"/>
      <c r="AJZ19" s="455"/>
      <c r="AKA19" s="455"/>
      <c r="AKB19" s="455"/>
      <c r="AKC19" s="455"/>
      <c r="AKD19" s="455"/>
      <c r="AKE19" s="455"/>
      <c r="AKF19" s="455"/>
      <c r="AKG19" s="455"/>
      <c r="AKH19" s="455"/>
      <c r="AKI19" s="455"/>
      <c r="AKJ19" s="455"/>
      <c r="AKK19" s="455"/>
      <c r="AKL19" s="455"/>
      <c r="AKM19" s="455"/>
      <c r="AKN19" s="455"/>
      <c r="AKO19" s="455"/>
      <c r="AKP19" s="455"/>
      <c r="AKQ19" s="455"/>
      <c r="AKR19" s="455"/>
      <c r="AKS19" s="455"/>
      <c r="AKT19" s="455"/>
      <c r="AKU19" s="455"/>
      <c r="AKV19" s="455"/>
      <c r="AKW19" s="455"/>
      <c r="AKX19" s="455"/>
      <c r="AKY19" s="455"/>
      <c r="AKZ19" s="455"/>
      <c r="ALA19" s="455"/>
      <c r="ALB19" s="455"/>
      <c r="ALC19" s="455"/>
      <c r="ALD19" s="455"/>
      <c r="ALE19" s="455"/>
      <c r="ALF19" s="455"/>
      <c r="ALG19" s="455"/>
      <c r="ALH19" s="455"/>
      <c r="ALI19" s="455"/>
      <c r="ALJ19" s="455"/>
      <c r="ALK19" s="455"/>
      <c r="ALL19" s="455"/>
      <c r="ALM19" s="455"/>
      <c r="ALN19" s="455"/>
      <c r="ALO19" s="455"/>
      <c r="ALP19" s="455"/>
      <c r="ALQ19" s="455"/>
      <c r="ALR19" s="455"/>
      <c r="ALS19" s="455"/>
      <c r="ALT19" s="455"/>
      <c r="ALU19" s="455"/>
      <c r="ALV19" s="455"/>
      <c r="ALW19" s="455"/>
      <c r="ALX19" s="455"/>
      <c r="ALY19" s="455"/>
      <c r="ALZ19" s="455"/>
      <c r="AMA19" s="455"/>
      <c r="AMB19" s="455"/>
      <c r="AMC19" s="455"/>
      <c r="AMD19" s="455"/>
      <c r="AME19" s="455"/>
      <c r="AMF19" s="455"/>
      <c r="AMG19" s="455"/>
      <c r="AMH19" s="455"/>
      <c r="AMI19" s="455"/>
      <c r="AMJ19" s="455"/>
    </row>
    <row r="20" spans="1:1024" s="203" customFormat="1" ht="189">
      <c r="A20" s="76">
        <v>14</v>
      </c>
      <c r="B20" s="447">
        <v>1</v>
      </c>
      <c r="C20" s="448">
        <v>4</v>
      </c>
      <c r="D20" s="448">
        <v>2</v>
      </c>
      <c r="E20" s="448" t="s">
        <v>1068</v>
      </c>
      <c r="F20" s="456" t="s">
        <v>5826</v>
      </c>
      <c r="G20" s="448" t="s">
        <v>1069</v>
      </c>
      <c r="H20" s="451" t="s">
        <v>218</v>
      </c>
      <c r="I20" s="453" t="s">
        <v>1064</v>
      </c>
      <c r="J20" s="76" t="s">
        <v>1070</v>
      </c>
      <c r="K20" s="447"/>
      <c r="L20" s="453" t="s">
        <v>35</v>
      </c>
      <c r="M20" s="76"/>
      <c r="N20" s="76">
        <v>37242.879999999997</v>
      </c>
      <c r="O20" s="76"/>
      <c r="P20" s="76">
        <v>37242.879999999997</v>
      </c>
      <c r="Q20" s="76" t="s">
        <v>1066</v>
      </c>
      <c r="R20" s="476" t="s">
        <v>1067</v>
      </c>
      <c r="S20" s="455"/>
      <c r="T20" s="455"/>
      <c r="U20" s="455"/>
      <c r="V20" s="455"/>
      <c r="W20" s="455"/>
      <c r="X20" s="455"/>
      <c r="Y20" s="455"/>
      <c r="Z20" s="455"/>
      <c r="AA20" s="455"/>
      <c r="AB20" s="455"/>
      <c r="AC20" s="455"/>
      <c r="AD20" s="455"/>
      <c r="AE20" s="455"/>
      <c r="AF20" s="455"/>
      <c r="AG20" s="455"/>
      <c r="AH20" s="455"/>
      <c r="AI20" s="455"/>
      <c r="AJ20" s="455"/>
      <c r="AK20" s="455"/>
      <c r="AL20" s="455"/>
      <c r="AM20" s="455"/>
      <c r="AN20" s="455"/>
      <c r="AO20" s="455"/>
      <c r="AP20" s="455"/>
      <c r="AQ20" s="455"/>
      <c r="AR20" s="455"/>
      <c r="AS20" s="455"/>
      <c r="AT20" s="455"/>
      <c r="AU20" s="455"/>
      <c r="AV20" s="455"/>
      <c r="AW20" s="455"/>
      <c r="AX20" s="455"/>
      <c r="AY20" s="455"/>
      <c r="AZ20" s="455"/>
      <c r="BA20" s="455"/>
      <c r="BB20" s="455"/>
      <c r="BC20" s="455"/>
      <c r="BD20" s="455"/>
      <c r="BE20" s="455"/>
      <c r="BF20" s="455"/>
      <c r="BG20" s="455"/>
      <c r="BH20" s="455"/>
      <c r="BI20" s="455"/>
      <c r="BJ20" s="455"/>
      <c r="BK20" s="455"/>
      <c r="BL20" s="455"/>
      <c r="BM20" s="455"/>
      <c r="BN20" s="455"/>
      <c r="BO20" s="455"/>
      <c r="BP20" s="455"/>
      <c r="BQ20" s="455"/>
      <c r="BR20" s="455"/>
      <c r="BS20" s="455"/>
      <c r="BT20" s="455"/>
      <c r="BU20" s="455"/>
      <c r="BV20" s="455"/>
      <c r="BW20" s="455"/>
      <c r="BX20" s="455"/>
      <c r="BY20" s="455"/>
      <c r="BZ20" s="455"/>
      <c r="CA20" s="455"/>
      <c r="CB20" s="455"/>
      <c r="CC20" s="455"/>
      <c r="CD20" s="455"/>
      <c r="CE20" s="455"/>
      <c r="CF20" s="455"/>
      <c r="CG20" s="455"/>
      <c r="CH20" s="455"/>
      <c r="CI20" s="455"/>
      <c r="CJ20" s="455"/>
      <c r="CK20" s="455"/>
      <c r="CL20" s="455"/>
      <c r="CM20" s="455"/>
      <c r="CN20" s="455"/>
      <c r="CO20" s="455"/>
      <c r="CP20" s="455"/>
      <c r="CQ20" s="455"/>
      <c r="CR20" s="455"/>
      <c r="CS20" s="455"/>
      <c r="CT20" s="455"/>
      <c r="CU20" s="455"/>
      <c r="CV20" s="455"/>
      <c r="CW20" s="455"/>
      <c r="CX20" s="455"/>
      <c r="CY20" s="455"/>
      <c r="CZ20" s="455"/>
      <c r="DA20" s="455"/>
      <c r="DB20" s="455"/>
      <c r="DC20" s="455"/>
      <c r="DD20" s="455"/>
      <c r="DE20" s="455"/>
      <c r="DF20" s="455"/>
      <c r="DG20" s="455"/>
      <c r="DH20" s="455"/>
      <c r="DI20" s="455"/>
      <c r="DJ20" s="455"/>
      <c r="DK20" s="455"/>
      <c r="DL20" s="455"/>
      <c r="DM20" s="455"/>
      <c r="DN20" s="455"/>
      <c r="DO20" s="455"/>
      <c r="DP20" s="455"/>
      <c r="DQ20" s="455"/>
      <c r="DR20" s="455"/>
      <c r="DS20" s="455"/>
      <c r="DT20" s="455"/>
      <c r="DU20" s="455"/>
      <c r="DV20" s="455"/>
      <c r="DW20" s="455"/>
      <c r="DX20" s="455"/>
      <c r="DY20" s="455"/>
      <c r="DZ20" s="455"/>
      <c r="EA20" s="455"/>
      <c r="EB20" s="455"/>
      <c r="EC20" s="455"/>
      <c r="ED20" s="455"/>
      <c r="EE20" s="455"/>
      <c r="EF20" s="455"/>
      <c r="EG20" s="455"/>
      <c r="EH20" s="455"/>
      <c r="EI20" s="455"/>
      <c r="EJ20" s="455"/>
      <c r="EK20" s="455"/>
      <c r="EL20" s="455"/>
      <c r="EM20" s="455"/>
      <c r="EN20" s="455"/>
      <c r="EO20" s="455"/>
      <c r="EP20" s="455"/>
      <c r="EQ20" s="455"/>
      <c r="ER20" s="455"/>
      <c r="ES20" s="455"/>
      <c r="ET20" s="455"/>
      <c r="EU20" s="455"/>
      <c r="EV20" s="455"/>
      <c r="EW20" s="455"/>
      <c r="EX20" s="455"/>
      <c r="EY20" s="455"/>
      <c r="EZ20" s="455"/>
      <c r="FA20" s="455"/>
      <c r="FB20" s="455"/>
      <c r="FC20" s="455"/>
      <c r="FD20" s="455"/>
      <c r="FE20" s="455"/>
      <c r="FF20" s="455"/>
      <c r="FG20" s="455"/>
      <c r="FH20" s="455"/>
      <c r="FI20" s="455"/>
      <c r="FJ20" s="455"/>
      <c r="FK20" s="455"/>
      <c r="FL20" s="455"/>
      <c r="FM20" s="455"/>
      <c r="FN20" s="455"/>
      <c r="FO20" s="455"/>
      <c r="FP20" s="455"/>
      <c r="FQ20" s="455"/>
      <c r="FR20" s="455"/>
      <c r="FS20" s="455"/>
      <c r="FT20" s="455"/>
      <c r="FU20" s="455"/>
      <c r="FV20" s="455"/>
      <c r="FW20" s="455"/>
      <c r="FX20" s="455"/>
      <c r="FY20" s="455"/>
      <c r="FZ20" s="455"/>
      <c r="GA20" s="455"/>
      <c r="GB20" s="455"/>
      <c r="GC20" s="455"/>
      <c r="GD20" s="455"/>
      <c r="GE20" s="455"/>
      <c r="GF20" s="455"/>
      <c r="GG20" s="455"/>
      <c r="GH20" s="455"/>
      <c r="GI20" s="455"/>
      <c r="GJ20" s="455"/>
      <c r="GK20" s="455"/>
      <c r="GL20" s="455"/>
      <c r="GM20" s="455"/>
      <c r="GN20" s="455"/>
      <c r="GO20" s="455"/>
      <c r="GP20" s="455"/>
      <c r="GQ20" s="455"/>
      <c r="GR20" s="455"/>
      <c r="GS20" s="455"/>
      <c r="GT20" s="455"/>
      <c r="GU20" s="455"/>
      <c r="GV20" s="455"/>
      <c r="GW20" s="455"/>
      <c r="GX20" s="455"/>
      <c r="GY20" s="455"/>
      <c r="GZ20" s="455"/>
      <c r="HA20" s="455"/>
      <c r="HB20" s="455"/>
      <c r="HC20" s="455"/>
      <c r="HD20" s="455"/>
      <c r="HE20" s="455"/>
      <c r="HF20" s="455"/>
      <c r="HG20" s="455"/>
      <c r="HH20" s="455"/>
      <c r="HI20" s="455"/>
      <c r="HJ20" s="455"/>
      <c r="HK20" s="455"/>
      <c r="HL20" s="455"/>
      <c r="HM20" s="455"/>
      <c r="HN20" s="455"/>
      <c r="HO20" s="455"/>
      <c r="HP20" s="455"/>
      <c r="HQ20" s="455"/>
      <c r="HR20" s="455"/>
      <c r="HS20" s="455"/>
      <c r="HT20" s="455"/>
      <c r="HU20" s="455"/>
      <c r="HV20" s="455"/>
      <c r="HW20" s="455"/>
      <c r="HX20" s="455"/>
      <c r="HY20" s="455"/>
      <c r="HZ20" s="455"/>
      <c r="IA20" s="455"/>
      <c r="IB20" s="455"/>
      <c r="IC20" s="455"/>
      <c r="ID20" s="455"/>
      <c r="IE20" s="455"/>
      <c r="IF20" s="455"/>
      <c r="IG20" s="455"/>
      <c r="IH20" s="455"/>
      <c r="II20" s="455"/>
      <c r="IJ20" s="455"/>
      <c r="IK20" s="455"/>
      <c r="IL20" s="455"/>
      <c r="IM20" s="455"/>
      <c r="IN20" s="455"/>
      <c r="IO20" s="455"/>
      <c r="IP20" s="455"/>
      <c r="IQ20" s="455"/>
      <c r="IR20" s="455"/>
      <c r="IS20" s="455"/>
      <c r="IT20" s="455"/>
      <c r="IU20" s="455"/>
      <c r="IV20" s="455"/>
      <c r="IW20" s="455"/>
      <c r="IX20" s="455"/>
      <c r="IY20" s="455"/>
      <c r="IZ20" s="455"/>
      <c r="JA20" s="455"/>
      <c r="JB20" s="455"/>
      <c r="JC20" s="455"/>
      <c r="JD20" s="455"/>
      <c r="JE20" s="455"/>
      <c r="JF20" s="455"/>
      <c r="JG20" s="455"/>
      <c r="JH20" s="455"/>
      <c r="JI20" s="455"/>
      <c r="JJ20" s="455"/>
      <c r="JK20" s="455"/>
      <c r="JL20" s="455"/>
      <c r="JM20" s="455"/>
      <c r="JN20" s="455"/>
      <c r="JO20" s="455"/>
      <c r="JP20" s="455"/>
      <c r="JQ20" s="455"/>
      <c r="JR20" s="455"/>
      <c r="JS20" s="455"/>
      <c r="JT20" s="455"/>
      <c r="JU20" s="455"/>
      <c r="JV20" s="455"/>
      <c r="JW20" s="455"/>
      <c r="JX20" s="455"/>
      <c r="JY20" s="455"/>
      <c r="JZ20" s="455"/>
      <c r="KA20" s="455"/>
      <c r="KB20" s="455"/>
      <c r="KC20" s="455"/>
      <c r="KD20" s="455"/>
      <c r="KE20" s="455"/>
      <c r="KF20" s="455"/>
      <c r="KG20" s="455"/>
      <c r="KH20" s="455"/>
      <c r="KI20" s="455"/>
      <c r="KJ20" s="455"/>
      <c r="KK20" s="455"/>
      <c r="KL20" s="455"/>
      <c r="KM20" s="455"/>
      <c r="KN20" s="455"/>
      <c r="KO20" s="455"/>
      <c r="KP20" s="455"/>
      <c r="KQ20" s="455"/>
      <c r="KR20" s="455"/>
      <c r="KS20" s="455"/>
      <c r="KT20" s="455"/>
      <c r="KU20" s="455"/>
      <c r="KV20" s="455"/>
      <c r="KW20" s="455"/>
      <c r="KX20" s="455"/>
      <c r="KY20" s="455"/>
      <c r="KZ20" s="455"/>
      <c r="LA20" s="455"/>
      <c r="LB20" s="455"/>
      <c r="LC20" s="455"/>
      <c r="LD20" s="455"/>
      <c r="LE20" s="455"/>
      <c r="LF20" s="455"/>
      <c r="LG20" s="455"/>
      <c r="LH20" s="455"/>
      <c r="LI20" s="455"/>
      <c r="LJ20" s="455"/>
      <c r="LK20" s="455"/>
      <c r="LL20" s="455"/>
      <c r="LM20" s="455"/>
      <c r="LN20" s="455"/>
      <c r="LO20" s="455"/>
      <c r="LP20" s="455"/>
      <c r="LQ20" s="455"/>
      <c r="LR20" s="455"/>
      <c r="LS20" s="455"/>
      <c r="LT20" s="455"/>
      <c r="LU20" s="455"/>
      <c r="LV20" s="455"/>
      <c r="LW20" s="455"/>
      <c r="LX20" s="455"/>
      <c r="LY20" s="455"/>
      <c r="LZ20" s="455"/>
      <c r="MA20" s="455"/>
      <c r="MB20" s="455"/>
      <c r="MC20" s="455"/>
      <c r="MD20" s="455"/>
      <c r="ME20" s="455"/>
      <c r="MF20" s="455"/>
      <c r="MG20" s="455"/>
      <c r="MH20" s="455"/>
      <c r="MI20" s="455"/>
      <c r="MJ20" s="455"/>
      <c r="MK20" s="455"/>
      <c r="ML20" s="455"/>
      <c r="MM20" s="455"/>
      <c r="MN20" s="455"/>
      <c r="MO20" s="455"/>
      <c r="MP20" s="455"/>
      <c r="MQ20" s="455"/>
      <c r="MR20" s="455"/>
      <c r="MS20" s="455"/>
      <c r="MT20" s="455"/>
      <c r="MU20" s="455"/>
      <c r="MV20" s="455"/>
      <c r="MW20" s="455"/>
      <c r="MX20" s="455"/>
      <c r="MY20" s="455"/>
      <c r="MZ20" s="455"/>
      <c r="NA20" s="455"/>
      <c r="NB20" s="455"/>
      <c r="NC20" s="455"/>
      <c r="ND20" s="455"/>
      <c r="NE20" s="455"/>
      <c r="NF20" s="455"/>
      <c r="NG20" s="455"/>
      <c r="NH20" s="455"/>
      <c r="NI20" s="455"/>
      <c r="NJ20" s="455"/>
      <c r="NK20" s="455"/>
      <c r="NL20" s="455"/>
      <c r="NM20" s="455"/>
      <c r="NN20" s="455"/>
      <c r="NO20" s="455"/>
      <c r="NP20" s="455"/>
      <c r="NQ20" s="455"/>
      <c r="NR20" s="455"/>
      <c r="NS20" s="455"/>
      <c r="NT20" s="455"/>
      <c r="NU20" s="455"/>
      <c r="NV20" s="455"/>
      <c r="NW20" s="455"/>
      <c r="NX20" s="455"/>
      <c r="NY20" s="455"/>
      <c r="NZ20" s="455"/>
      <c r="OA20" s="455"/>
      <c r="OB20" s="455"/>
      <c r="OC20" s="455"/>
      <c r="OD20" s="455"/>
      <c r="OE20" s="455"/>
      <c r="OF20" s="455"/>
      <c r="OG20" s="455"/>
      <c r="OH20" s="455"/>
      <c r="OI20" s="455"/>
      <c r="OJ20" s="455"/>
      <c r="OK20" s="455"/>
      <c r="OL20" s="455"/>
      <c r="OM20" s="455"/>
      <c r="ON20" s="455"/>
      <c r="OO20" s="455"/>
      <c r="OP20" s="455"/>
      <c r="OQ20" s="455"/>
      <c r="OR20" s="455"/>
      <c r="OS20" s="455"/>
      <c r="OT20" s="455"/>
      <c r="OU20" s="455"/>
      <c r="OV20" s="455"/>
      <c r="OW20" s="455"/>
      <c r="OX20" s="455"/>
      <c r="OY20" s="455"/>
      <c r="OZ20" s="455"/>
      <c r="PA20" s="455"/>
      <c r="PB20" s="455"/>
      <c r="PC20" s="455"/>
      <c r="PD20" s="455"/>
      <c r="PE20" s="455"/>
      <c r="PF20" s="455"/>
      <c r="PG20" s="455"/>
      <c r="PH20" s="455"/>
      <c r="PI20" s="455"/>
      <c r="PJ20" s="455"/>
      <c r="PK20" s="455"/>
      <c r="PL20" s="455"/>
      <c r="PM20" s="455"/>
      <c r="PN20" s="455"/>
      <c r="PO20" s="455"/>
      <c r="PP20" s="455"/>
      <c r="PQ20" s="455"/>
      <c r="PR20" s="455"/>
      <c r="PS20" s="455"/>
      <c r="PT20" s="455"/>
      <c r="PU20" s="455"/>
      <c r="PV20" s="455"/>
      <c r="PW20" s="455"/>
      <c r="PX20" s="455"/>
      <c r="PY20" s="455"/>
      <c r="PZ20" s="455"/>
      <c r="QA20" s="455"/>
      <c r="QB20" s="455"/>
      <c r="QC20" s="455"/>
      <c r="QD20" s="455"/>
      <c r="QE20" s="455"/>
      <c r="QF20" s="455"/>
      <c r="QG20" s="455"/>
      <c r="QH20" s="455"/>
      <c r="QI20" s="455"/>
      <c r="QJ20" s="455"/>
      <c r="QK20" s="455"/>
      <c r="QL20" s="455"/>
      <c r="QM20" s="455"/>
      <c r="QN20" s="455"/>
      <c r="QO20" s="455"/>
      <c r="QP20" s="455"/>
      <c r="QQ20" s="455"/>
      <c r="QR20" s="455"/>
      <c r="QS20" s="455"/>
      <c r="QT20" s="455"/>
      <c r="QU20" s="455"/>
      <c r="QV20" s="455"/>
      <c r="QW20" s="455"/>
      <c r="QX20" s="455"/>
      <c r="QY20" s="455"/>
      <c r="QZ20" s="455"/>
      <c r="RA20" s="455"/>
      <c r="RB20" s="455"/>
      <c r="RC20" s="455"/>
      <c r="RD20" s="455"/>
      <c r="RE20" s="455"/>
      <c r="RF20" s="455"/>
      <c r="RG20" s="455"/>
      <c r="RH20" s="455"/>
      <c r="RI20" s="455"/>
      <c r="RJ20" s="455"/>
      <c r="RK20" s="455"/>
      <c r="RL20" s="455"/>
      <c r="RM20" s="455"/>
      <c r="RN20" s="455"/>
      <c r="RO20" s="455"/>
      <c r="RP20" s="455"/>
      <c r="RQ20" s="455"/>
      <c r="RR20" s="455"/>
      <c r="RS20" s="455"/>
      <c r="RT20" s="455"/>
      <c r="RU20" s="455"/>
      <c r="RV20" s="455"/>
      <c r="RW20" s="455"/>
      <c r="RX20" s="455"/>
      <c r="RY20" s="455"/>
      <c r="RZ20" s="455"/>
      <c r="SA20" s="455"/>
      <c r="SB20" s="455"/>
      <c r="SC20" s="455"/>
      <c r="SD20" s="455"/>
      <c r="SE20" s="455"/>
      <c r="SF20" s="455"/>
      <c r="SG20" s="455"/>
      <c r="SH20" s="455"/>
      <c r="SI20" s="455"/>
      <c r="SJ20" s="455"/>
      <c r="SK20" s="455"/>
      <c r="SL20" s="455"/>
      <c r="SM20" s="455"/>
      <c r="SN20" s="455"/>
      <c r="SO20" s="455"/>
      <c r="SP20" s="455"/>
      <c r="SQ20" s="455"/>
      <c r="SR20" s="455"/>
      <c r="SS20" s="455"/>
      <c r="ST20" s="455"/>
      <c r="SU20" s="455"/>
      <c r="SV20" s="455"/>
      <c r="SW20" s="455"/>
      <c r="SX20" s="455"/>
      <c r="SY20" s="455"/>
      <c r="SZ20" s="455"/>
      <c r="TA20" s="455"/>
      <c r="TB20" s="455"/>
      <c r="TC20" s="455"/>
      <c r="TD20" s="455"/>
      <c r="TE20" s="455"/>
      <c r="TF20" s="455"/>
      <c r="TG20" s="455"/>
      <c r="TH20" s="455"/>
      <c r="TI20" s="455"/>
      <c r="TJ20" s="455"/>
      <c r="TK20" s="455"/>
      <c r="TL20" s="455"/>
      <c r="TM20" s="455"/>
      <c r="TN20" s="455"/>
      <c r="TO20" s="455"/>
      <c r="TP20" s="455"/>
      <c r="TQ20" s="455"/>
      <c r="TR20" s="455"/>
      <c r="TS20" s="455"/>
      <c r="TT20" s="455"/>
      <c r="TU20" s="455"/>
      <c r="TV20" s="455"/>
      <c r="TW20" s="455"/>
      <c r="TX20" s="455"/>
      <c r="TY20" s="455"/>
      <c r="TZ20" s="455"/>
      <c r="UA20" s="455"/>
      <c r="UB20" s="455"/>
      <c r="UC20" s="455"/>
      <c r="UD20" s="455"/>
      <c r="UE20" s="455"/>
      <c r="UF20" s="455"/>
      <c r="UG20" s="455"/>
      <c r="UH20" s="455"/>
      <c r="UI20" s="455"/>
      <c r="UJ20" s="455"/>
      <c r="UK20" s="455"/>
      <c r="UL20" s="455"/>
      <c r="UM20" s="455"/>
      <c r="UN20" s="455"/>
      <c r="UO20" s="455"/>
      <c r="UP20" s="455"/>
      <c r="UQ20" s="455"/>
      <c r="UR20" s="455"/>
      <c r="US20" s="455"/>
      <c r="UT20" s="455"/>
      <c r="UU20" s="455"/>
      <c r="UV20" s="455"/>
      <c r="UW20" s="455"/>
      <c r="UX20" s="455"/>
      <c r="UY20" s="455"/>
      <c r="UZ20" s="455"/>
      <c r="VA20" s="455"/>
      <c r="VB20" s="455"/>
      <c r="VC20" s="455"/>
      <c r="VD20" s="455"/>
      <c r="VE20" s="455"/>
      <c r="VF20" s="455"/>
      <c r="VG20" s="455"/>
      <c r="VH20" s="455"/>
      <c r="VI20" s="455"/>
      <c r="VJ20" s="455"/>
      <c r="VK20" s="455"/>
      <c r="VL20" s="455"/>
      <c r="VM20" s="455"/>
      <c r="VN20" s="455"/>
      <c r="VO20" s="455"/>
      <c r="VP20" s="455"/>
      <c r="VQ20" s="455"/>
      <c r="VR20" s="455"/>
      <c r="VS20" s="455"/>
      <c r="VT20" s="455"/>
      <c r="VU20" s="455"/>
      <c r="VV20" s="455"/>
      <c r="VW20" s="455"/>
      <c r="VX20" s="455"/>
      <c r="VY20" s="455"/>
      <c r="VZ20" s="455"/>
      <c r="WA20" s="455"/>
      <c r="WB20" s="455"/>
      <c r="WC20" s="455"/>
      <c r="WD20" s="455"/>
      <c r="WE20" s="455"/>
      <c r="WF20" s="455"/>
      <c r="WG20" s="455"/>
      <c r="WH20" s="455"/>
      <c r="WI20" s="455"/>
      <c r="WJ20" s="455"/>
      <c r="WK20" s="455"/>
      <c r="WL20" s="455"/>
      <c r="WM20" s="455"/>
      <c r="WN20" s="455"/>
      <c r="WO20" s="455"/>
      <c r="WP20" s="455"/>
      <c r="WQ20" s="455"/>
      <c r="WR20" s="455"/>
      <c r="WS20" s="455"/>
      <c r="WT20" s="455"/>
      <c r="WU20" s="455"/>
      <c r="WV20" s="455"/>
      <c r="WW20" s="455"/>
      <c r="WX20" s="455"/>
      <c r="WY20" s="455"/>
      <c r="WZ20" s="455"/>
      <c r="XA20" s="455"/>
      <c r="XB20" s="455"/>
      <c r="XC20" s="455"/>
      <c r="XD20" s="455"/>
      <c r="XE20" s="455"/>
      <c r="XF20" s="455"/>
      <c r="XG20" s="455"/>
      <c r="XH20" s="455"/>
      <c r="XI20" s="455"/>
      <c r="XJ20" s="455"/>
      <c r="XK20" s="455"/>
      <c r="XL20" s="455"/>
      <c r="XM20" s="455"/>
      <c r="XN20" s="455"/>
      <c r="XO20" s="455"/>
      <c r="XP20" s="455"/>
      <c r="XQ20" s="455"/>
      <c r="XR20" s="455"/>
      <c r="XS20" s="455"/>
      <c r="XT20" s="455"/>
      <c r="XU20" s="455"/>
      <c r="XV20" s="455"/>
      <c r="XW20" s="455"/>
      <c r="XX20" s="455"/>
      <c r="XY20" s="455"/>
      <c r="XZ20" s="455"/>
      <c r="YA20" s="455"/>
      <c r="YB20" s="455"/>
      <c r="YC20" s="455"/>
      <c r="YD20" s="455"/>
      <c r="YE20" s="455"/>
      <c r="YF20" s="455"/>
      <c r="YG20" s="455"/>
      <c r="YH20" s="455"/>
      <c r="YI20" s="455"/>
      <c r="YJ20" s="455"/>
      <c r="YK20" s="455"/>
      <c r="YL20" s="455"/>
      <c r="YM20" s="455"/>
      <c r="YN20" s="455"/>
      <c r="YO20" s="455"/>
      <c r="YP20" s="455"/>
      <c r="YQ20" s="455"/>
      <c r="YR20" s="455"/>
      <c r="YS20" s="455"/>
      <c r="YT20" s="455"/>
      <c r="YU20" s="455"/>
      <c r="YV20" s="455"/>
      <c r="YW20" s="455"/>
      <c r="YX20" s="455"/>
      <c r="YY20" s="455"/>
      <c r="YZ20" s="455"/>
      <c r="ZA20" s="455"/>
      <c r="ZB20" s="455"/>
      <c r="ZC20" s="455"/>
      <c r="ZD20" s="455"/>
      <c r="ZE20" s="455"/>
      <c r="ZF20" s="455"/>
      <c r="ZG20" s="455"/>
      <c r="ZH20" s="455"/>
      <c r="ZI20" s="455"/>
      <c r="ZJ20" s="455"/>
      <c r="ZK20" s="455"/>
      <c r="ZL20" s="455"/>
      <c r="ZM20" s="455"/>
      <c r="ZN20" s="455"/>
      <c r="ZO20" s="455"/>
      <c r="ZP20" s="455"/>
      <c r="ZQ20" s="455"/>
      <c r="ZR20" s="455"/>
      <c r="ZS20" s="455"/>
      <c r="ZT20" s="455"/>
      <c r="ZU20" s="455"/>
      <c r="ZV20" s="455"/>
      <c r="ZW20" s="455"/>
      <c r="ZX20" s="455"/>
      <c r="ZY20" s="455"/>
      <c r="ZZ20" s="455"/>
      <c r="AAA20" s="455"/>
      <c r="AAB20" s="455"/>
      <c r="AAC20" s="455"/>
      <c r="AAD20" s="455"/>
      <c r="AAE20" s="455"/>
      <c r="AAF20" s="455"/>
      <c r="AAG20" s="455"/>
      <c r="AAH20" s="455"/>
      <c r="AAI20" s="455"/>
      <c r="AAJ20" s="455"/>
      <c r="AAK20" s="455"/>
      <c r="AAL20" s="455"/>
      <c r="AAM20" s="455"/>
      <c r="AAN20" s="455"/>
      <c r="AAO20" s="455"/>
      <c r="AAP20" s="455"/>
      <c r="AAQ20" s="455"/>
      <c r="AAR20" s="455"/>
      <c r="AAS20" s="455"/>
      <c r="AAT20" s="455"/>
      <c r="AAU20" s="455"/>
      <c r="AAV20" s="455"/>
      <c r="AAW20" s="455"/>
      <c r="AAX20" s="455"/>
      <c r="AAY20" s="455"/>
      <c r="AAZ20" s="455"/>
      <c r="ABA20" s="455"/>
      <c r="ABB20" s="455"/>
      <c r="ABC20" s="455"/>
      <c r="ABD20" s="455"/>
      <c r="ABE20" s="455"/>
      <c r="ABF20" s="455"/>
      <c r="ABG20" s="455"/>
      <c r="ABH20" s="455"/>
      <c r="ABI20" s="455"/>
      <c r="ABJ20" s="455"/>
      <c r="ABK20" s="455"/>
      <c r="ABL20" s="455"/>
      <c r="ABM20" s="455"/>
      <c r="ABN20" s="455"/>
      <c r="ABO20" s="455"/>
      <c r="ABP20" s="455"/>
      <c r="ABQ20" s="455"/>
      <c r="ABR20" s="455"/>
      <c r="ABS20" s="455"/>
      <c r="ABT20" s="455"/>
      <c r="ABU20" s="455"/>
      <c r="ABV20" s="455"/>
      <c r="ABW20" s="455"/>
      <c r="ABX20" s="455"/>
      <c r="ABY20" s="455"/>
      <c r="ABZ20" s="455"/>
      <c r="ACA20" s="455"/>
      <c r="ACB20" s="455"/>
      <c r="ACC20" s="455"/>
      <c r="ACD20" s="455"/>
      <c r="ACE20" s="455"/>
      <c r="ACF20" s="455"/>
      <c r="ACG20" s="455"/>
      <c r="ACH20" s="455"/>
      <c r="ACI20" s="455"/>
      <c r="ACJ20" s="455"/>
      <c r="ACK20" s="455"/>
      <c r="ACL20" s="455"/>
      <c r="ACM20" s="455"/>
      <c r="ACN20" s="455"/>
      <c r="ACO20" s="455"/>
      <c r="ACP20" s="455"/>
      <c r="ACQ20" s="455"/>
      <c r="ACR20" s="455"/>
      <c r="ACS20" s="455"/>
      <c r="ACT20" s="455"/>
      <c r="ACU20" s="455"/>
      <c r="ACV20" s="455"/>
      <c r="ACW20" s="455"/>
      <c r="ACX20" s="455"/>
      <c r="ACY20" s="455"/>
      <c r="ACZ20" s="455"/>
      <c r="ADA20" s="455"/>
      <c r="ADB20" s="455"/>
      <c r="ADC20" s="455"/>
      <c r="ADD20" s="455"/>
      <c r="ADE20" s="455"/>
      <c r="ADF20" s="455"/>
      <c r="ADG20" s="455"/>
      <c r="ADH20" s="455"/>
      <c r="ADI20" s="455"/>
      <c r="ADJ20" s="455"/>
      <c r="ADK20" s="455"/>
      <c r="ADL20" s="455"/>
      <c r="ADM20" s="455"/>
      <c r="ADN20" s="455"/>
      <c r="ADO20" s="455"/>
      <c r="ADP20" s="455"/>
      <c r="ADQ20" s="455"/>
      <c r="ADR20" s="455"/>
      <c r="ADS20" s="455"/>
      <c r="ADT20" s="455"/>
      <c r="ADU20" s="455"/>
      <c r="ADV20" s="455"/>
      <c r="ADW20" s="455"/>
      <c r="ADX20" s="455"/>
      <c r="ADY20" s="455"/>
      <c r="ADZ20" s="455"/>
      <c r="AEA20" s="455"/>
      <c r="AEB20" s="455"/>
      <c r="AEC20" s="455"/>
      <c r="AED20" s="455"/>
      <c r="AEE20" s="455"/>
      <c r="AEF20" s="455"/>
      <c r="AEG20" s="455"/>
      <c r="AEH20" s="455"/>
      <c r="AEI20" s="455"/>
      <c r="AEJ20" s="455"/>
      <c r="AEK20" s="455"/>
      <c r="AEL20" s="455"/>
      <c r="AEM20" s="455"/>
      <c r="AEN20" s="455"/>
      <c r="AEO20" s="455"/>
      <c r="AEP20" s="455"/>
      <c r="AEQ20" s="455"/>
      <c r="AER20" s="455"/>
      <c r="AES20" s="455"/>
      <c r="AET20" s="455"/>
      <c r="AEU20" s="455"/>
      <c r="AEV20" s="455"/>
      <c r="AEW20" s="455"/>
      <c r="AEX20" s="455"/>
      <c r="AEY20" s="455"/>
      <c r="AEZ20" s="455"/>
      <c r="AFA20" s="455"/>
      <c r="AFB20" s="455"/>
      <c r="AFC20" s="455"/>
      <c r="AFD20" s="455"/>
      <c r="AFE20" s="455"/>
      <c r="AFF20" s="455"/>
      <c r="AFG20" s="455"/>
      <c r="AFH20" s="455"/>
      <c r="AFI20" s="455"/>
      <c r="AFJ20" s="455"/>
      <c r="AFK20" s="455"/>
      <c r="AFL20" s="455"/>
      <c r="AFM20" s="455"/>
      <c r="AFN20" s="455"/>
      <c r="AFO20" s="455"/>
      <c r="AFP20" s="455"/>
      <c r="AFQ20" s="455"/>
      <c r="AFR20" s="455"/>
      <c r="AFS20" s="455"/>
      <c r="AFT20" s="455"/>
      <c r="AFU20" s="455"/>
      <c r="AFV20" s="455"/>
      <c r="AFW20" s="455"/>
      <c r="AFX20" s="455"/>
      <c r="AFY20" s="455"/>
      <c r="AFZ20" s="455"/>
      <c r="AGA20" s="455"/>
      <c r="AGB20" s="455"/>
      <c r="AGC20" s="455"/>
      <c r="AGD20" s="455"/>
      <c r="AGE20" s="455"/>
      <c r="AGF20" s="455"/>
      <c r="AGG20" s="455"/>
      <c r="AGH20" s="455"/>
      <c r="AGI20" s="455"/>
      <c r="AGJ20" s="455"/>
      <c r="AGK20" s="455"/>
      <c r="AGL20" s="455"/>
      <c r="AGM20" s="455"/>
      <c r="AGN20" s="455"/>
      <c r="AGO20" s="455"/>
      <c r="AGP20" s="455"/>
      <c r="AGQ20" s="455"/>
      <c r="AGR20" s="455"/>
      <c r="AGS20" s="455"/>
      <c r="AGT20" s="455"/>
      <c r="AGU20" s="455"/>
      <c r="AGV20" s="455"/>
      <c r="AGW20" s="455"/>
      <c r="AGX20" s="455"/>
      <c r="AGY20" s="455"/>
      <c r="AGZ20" s="455"/>
      <c r="AHA20" s="455"/>
      <c r="AHB20" s="455"/>
      <c r="AHC20" s="455"/>
      <c r="AHD20" s="455"/>
      <c r="AHE20" s="455"/>
      <c r="AHF20" s="455"/>
      <c r="AHG20" s="455"/>
      <c r="AHH20" s="455"/>
      <c r="AHI20" s="455"/>
      <c r="AHJ20" s="455"/>
      <c r="AHK20" s="455"/>
      <c r="AHL20" s="455"/>
      <c r="AHM20" s="455"/>
      <c r="AHN20" s="455"/>
      <c r="AHO20" s="455"/>
      <c r="AHP20" s="455"/>
      <c r="AHQ20" s="455"/>
      <c r="AHR20" s="455"/>
      <c r="AHS20" s="455"/>
      <c r="AHT20" s="455"/>
      <c r="AHU20" s="455"/>
      <c r="AHV20" s="455"/>
      <c r="AHW20" s="455"/>
      <c r="AHX20" s="455"/>
      <c r="AHY20" s="455"/>
      <c r="AHZ20" s="455"/>
      <c r="AIA20" s="455"/>
      <c r="AIB20" s="455"/>
      <c r="AIC20" s="455"/>
      <c r="AID20" s="455"/>
      <c r="AIE20" s="455"/>
      <c r="AIF20" s="455"/>
      <c r="AIG20" s="455"/>
      <c r="AIH20" s="455"/>
      <c r="AII20" s="455"/>
      <c r="AIJ20" s="455"/>
      <c r="AIK20" s="455"/>
      <c r="AIL20" s="455"/>
      <c r="AIM20" s="455"/>
      <c r="AIN20" s="455"/>
      <c r="AIO20" s="455"/>
      <c r="AIP20" s="455"/>
      <c r="AIQ20" s="455"/>
      <c r="AIR20" s="455"/>
      <c r="AIS20" s="455"/>
      <c r="AIT20" s="455"/>
      <c r="AIU20" s="455"/>
      <c r="AIV20" s="455"/>
      <c r="AIW20" s="455"/>
      <c r="AIX20" s="455"/>
      <c r="AIY20" s="455"/>
      <c r="AIZ20" s="455"/>
      <c r="AJA20" s="455"/>
      <c r="AJB20" s="455"/>
      <c r="AJC20" s="455"/>
      <c r="AJD20" s="455"/>
      <c r="AJE20" s="455"/>
      <c r="AJF20" s="455"/>
      <c r="AJG20" s="455"/>
      <c r="AJH20" s="455"/>
      <c r="AJI20" s="455"/>
      <c r="AJJ20" s="455"/>
      <c r="AJK20" s="455"/>
      <c r="AJL20" s="455"/>
      <c r="AJM20" s="455"/>
      <c r="AJN20" s="455"/>
      <c r="AJO20" s="455"/>
      <c r="AJP20" s="455"/>
      <c r="AJQ20" s="455"/>
      <c r="AJR20" s="455"/>
      <c r="AJS20" s="455"/>
      <c r="AJT20" s="455"/>
      <c r="AJU20" s="455"/>
      <c r="AJV20" s="455"/>
      <c r="AJW20" s="455"/>
      <c r="AJX20" s="455"/>
      <c r="AJY20" s="455"/>
      <c r="AJZ20" s="455"/>
      <c r="AKA20" s="455"/>
      <c r="AKB20" s="455"/>
      <c r="AKC20" s="455"/>
      <c r="AKD20" s="455"/>
      <c r="AKE20" s="455"/>
      <c r="AKF20" s="455"/>
      <c r="AKG20" s="455"/>
      <c r="AKH20" s="455"/>
      <c r="AKI20" s="455"/>
      <c r="AKJ20" s="455"/>
      <c r="AKK20" s="455"/>
      <c r="AKL20" s="455"/>
      <c r="AKM20" s="455"/>
      <c r="AKN20" s="455"/>
      <c r="AKO20" s="455"/>
      <c r="AKP20" s="455"/>
      <c r="AKQ20" s="455"/>
      <c r="AKR20" s="455"/>
      <c r="AKS20" s="455"/>
      <c r="AKT20" s="455"/>
      <c r="AKU20" s="455"/>
      <c r="AKV20" s="455"/>
      <c r="AKW20" s="455"/>
      <c r="AKX20" s="455"/>
      <c r="AKY20" s="455"/>
      <c r="AKZ20" s="455"/>
      <c r="ALA20" s="455"/>
      <c r="ALB20" s="455"/>
      <c r="ALC20" s="455"/>
      <c r="ALD20" s="455"/>
      <c r="ALE20" s="455"/>
      <c r="ALF20" s="455"/>
      <c r="ALG20" s="455"/>
      <c r="ALH20" s="455"/>
      <c r="ALI20" s="455"/>
      <c r="ALJ20" s="455"/>
      <c r="ALK20" s="455"/>
      <c r="ALL20" s="455"/>
      <c r="ALM20" s="455"/>
      <c r="ALN20" s="455"/>
      <c r="ALO20" s="455"/>
      <c r="ALP20" s="455"/>
      <c r="ALQ20" s="455"/>
      <c r="ALR20" s="455"/>
      <c r="ALS20" s="455"/>
      <c r="ALT20" s="455"/>
      <c r="ALU20" s="455"/>
      <c r="ALV20" s="455"/>
      <c r="ALW20" s="455"/>
      <c r="ALX20" s="455"/>
      <c r="ALY20" s="455"/>
      <c r="ALZ20" s="455"/>
      <c r="AMA20" s="455"/>
      <c r="AMB20" s="455"/>
      <c r="AMC20" s="455"/>
      <c r="AMD20" s="455"/>
      <c r="AME20" s="455"/>
      <c r="AMF20" s="455"/>
      <c r="AMG20" s="455"/>
      <c r="AMH20" s="455"/>
      <c r="AMI20" s="455"/>
      <c r="AMJ20" s="455"/>
    </row>
    <row r="21" spans="1:1024" s="457" customFormat="1" ht="102.75" customHeight="1">
      <c r="A21" s="792">
        <v>15</v>
      </c>
      <c r="B21" s="791">
        <v>1</v>
      </c>
      <c r="C21" s="791">
        <v>4</v>
      </c>
      <c r="D21" s="791">
        <v>5</v>
      </c>
      <c r="E21" s="791" t="s">
        <v>1197</v>
      </c>
      <c r="F21" s="791" t="s">
        <v>1198</v>
      </c>
      <c r="G21" s="791" t="s">
        <v>1199</v>
      </c>
      <c r="H21" s="76" t="s">
        <v>275</v>
      </c>
      <c r="I21" s="75">
        <v>120</v>
      </c>
      <c r="J21" s="791" t="s">
        <v>1200</v>
      </c>
      <c r="K21" s="794"/>
      <c r="L21" s="798" t="s">
        <v>42</v>
      </c>
      <c r="M21" s="794"/>
      <c r="N21" s="795">
        <v>52000</v>
      </c>
      <c r="O21" s="794"/>
      <c r="P21" s="797">
        <v>52000</v>
      </c>
      <c r="Q21" s="791" t="s">
        <v>1201</v>
      </c>
      <c r="R21" s="791" t="s">
        <v>1202</v>
      </c>
    </row>
    <row r="22" spans="1:1024" s="457" customFormat="1" ht="129" customHeight="1">
      <c r="A22" s="793"/>
      <c r="B22" s="528"/>
      <c r="C22" s="528"/>
      <c r="D22" s="528"/>
      <c r="E22" s="528"/>
      <c r="F22" s="528"/>
      <c r="G22" s="528"/>
      <c r="H22" s="76" t="s">
        <v>199</v>
      </c>
      <c r="I22" s="75">
        <v>38</v>
      </c>
      <c r="J22" s="528"/>
      <c r="K22" s="538"/>
      <c r="L22" s="799"/>
      <c r="M22" s="538"/>
      <c r="N22" s="796"/>
      <c r="O22" s="538"/>
      <c r="P22" s="598"/>
      <c r="Q22" s="528"/>
      <c r="R22" s="528"/>
    </row>
    <row r="26" spans="1:1024">
      <c r="K26" s="543" t="s">
        <v>938</v>
      </c>
      <c r="L26" s="543"/>
      <c r="M26" s="543"/>
      <c r="N26" s="543"/>
      <c r="O26" s="543" t="s">
        <v>939</v>
      </c>
      <c r="P26" s="543"/>
      <c r="Q26" s="543"/>
      <c r="R26" s="543"/>
    </row>
    <row r="27" spans="1:1024">
      <c r="K27" s="543" t="s">
        <v>946</v>
      </c>
      <c r="L27" s="543"/>
      <c r="M27" s="543" t="s">
        <v>947</v>
      </c>
      <c r="N27" s="543"/>
      <c r="O27" s="543" t="s">
        <v>946</v>
      </c>
      <c r="P27" s="543"/>
      <c r="Q27" s="543" t="s">
        <v>947</v>
      </c>
      <c r="R27" s="543"/>
    </row>
    <row r="28" spans="1:1024">
      <c r="K28" s="117" t="s">
        <v>940</v>
      </c>
      <c r="L28" s="117" t="s">
        <v>941</v>
      </c>
      <c r="M28" s="117" t="s">
        <v>942</v>
      </c>
      <c r="N28" s="117" t="s">
        <v>941</v>
      </c>
      <c r="O28" s="117" t="s">
        <v>942</v>
      </c>
      <c r="P28" s="117" t="s">
        <v>941</v>
      </c>
      <c r="Q28" s="117" t="s">
        <v>940</v>
      </c>
      <c r="R28" s="117" t="s">
        <v>941</v>
      </c>
    </row>
    <row r="29" spans="1:1024">
      <c r="K29" s="108">
        <v>12</v>
      </c>
      <c r="L29" s="111">
        <v>262300.77</v>
      </c>
      <c r="M29" s="108">
        <v>2</v>
      </c>
      <c r="N29" s="111">
        <v>51803.69</v>
      </c>
      <c r="O29" s="108" t="s">
        <v>944</v>
      </c>
      <c r="P29" s="112" t="s">
        <v>944</v>
      </c>
      <c r="Q29" s="108">
        <v>1</v>
      </c>
      <c r="R29" s="119">
        <v>52000</v>
      </c>
    </row>
  </sheetData>
  <mergeCells count="36">
    <mergeCell ref="D21:D22"/>
    <mergeCell ref="E21:E22"/>
    <mergeCell ref="K27:L27"/>
    <mergeCell ref="M27:N27"/>
    <mergeCell ref="O27:P27"/>
    <mergeCell ref="Q27:R27"/>
    <mergeCell ref="A21:A22"/>
    <mergeCell ref="M21:M22"/>
    <mergeCell ref="N21:N22"/>
    <mergeCell ref="O21:O22"/>
    <mergeCell ref="P21:P22"/>
    <mergeCell ref="F21:F22"/>
    <mergeCell ref="G21:G22"/>
    <mergeCell ref="J21:J22"/>
    <mergeCell ref="K21:K22"/>
    <mergeCell ref="L21:L22"/>
    <mergeCell ref="B21:B22"/>
    <mergeCell ref="C21:C22"/>
    <mergeCell ref="F4:F5"/>
    <mergeCell ref="R21:R22"/>
    <mergeCell ref="Q21:Q22"/>
    <mergeCell ref="K26:N26"/>
    <mergeCell ref="O26:R26"/>
    <mergeCell ref="Q4:Q5"/>
    <mergeCell ref="R4:R5"/>
    <mergeCell ref="G4:G5"/>
    <mergeCell ref="H4:I4"/>
    <mergeCell ref="J4:J5"/>
    <mergeCell ref="K4:L4"/>
    <mergeCell ref="M4:N4"/>
    <mergeCell ref="O4:P4"/>
    <mergeCell ref="A4:A5"/>
    <mergeCell ref="B4:B5"/>
    <mergeCell ref="C4:C5"/>
    <mergeCell ref="D4:D5"/>
    <mergeCell ref="E4:E5"/>
  </mergeCells>
  <pageMargins left="0.25" right="0.25" top="0.75" bottom="0.75" header="0.3" footer="0.3"/>
  <pageSetup paperSize="8" scale="47" fitToHeight="0" orientation="landscape"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5"/>
  <sheetViews>
    <sheetView topLeftCell="G13" workbookViewId="0">
      <selection activeCell="K25" sqref="K25:R25"/>
    </sheetView>
  </sheetViews>
  <sheetFormatPr defaultRowHeight="15"/>
  <cols>
    <col min="1" max="1" width="4.7109375" bestFit="1" customWidth="1"/>
    <col min="2" max="2" width="8.85546875" bestFit="1" customWidth="1"/>
    <col min="3" max="3" width="10" bestFit="1" customWidth="1"/>
    <col min="4" max="4" width="9.7109375" bestFit="1" customWidth="1"/>
    <col min="5" max="5" width="49.7109375" customWidth="1"/>
    <col min="6" max="6" width="70.28515625" customWidth="1"/>
    <col min="7" max="8" width="22.7109375" customWidth="1"/>
    <col min="9" max="9" width="13.28515625" customWidth="1"/>
    <col min="10" max="10" width="42.140625" customWidth="1"/>
    <col min="11" max="11" width="12.7109375" customWidth="1"/>
    <col min="12" max="12" width="13.28515625" customWidth="1"/>
    <col min="13" max="13" width="14.7109375" style="11" customWidth="1"/>
    <col min="14" max="14" width="10.7109375" style="11" customWidth="1"/>
    <col min="15" max="15" width="13.42578125" style="11" customWidth="1"/>
    <col min="16" max="16" width="13.85546875" style="11" customWidth="1"/>
    <col min="17" max="17" width="18.7109375" customWidth="1"/>
    <col min="18" max="18" width="24.4257812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1" spans="1:18" ht="15" customHeight="1"/>
    <row r="2" spans="1:18" ht="15.75" customHeight="1">
      <c r="A2" s="133" t="s">
        <v>5829</v>
      </c>
      <c r="B2" s="89"/>
      <c r="C2" s="89"/>
      <c r="D2" s="89"/>
      <c r="E2" s="89"/>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18" s="203" customFormat="1" ht="43.5" customHeight="1">
      <c r="A7" s="757">
        <v>1</v>
      </c>
      <c r="B7" s="757">
        <v>1.3</v>
      </c>
      <c r="C7" s="757">
        <v>4.5</v>
      </c>
      <c r="D7" s="757">
        <v>2</v>
      </c>
      <c r="E7" s="757" t="s">
        <v>245</v>
      </c>
      <c r="F7" s="757" t="s">
        <v>246</v>
      </c>
      <c r="G7" s="757" t="s">
        <v>247</v>
      </c>
      <c r="H7" s="246" t="s">
        <v>34</v>
      </c>
      <c r="I7" s="246">
        <v>50</v>
      </c>
      <c r="J7" s="757" t="s">
        <v>248</v>
      </c>
      <c r="K7" s="757"/>
      <c r="L7" s="757" t="s">
        <v>44</v>
      </c>
      <c r="M7" s="800"/>
      <c r="N7" s="800">
        <v>17256.5</v>
      </c>
      <c r="O7" s="800"/>
      <c r="P7" s="800">
        <v>17256.5</v>
      </c>
      <c r="Q7" s="757" t="s">
        <v>249</v>
      </c>
      <c r="R7" s="526" t="s">
        <v>676</v>
      </c>
    </row>
    <row r="8" spans="1:18" s="203" customFormat="1" ht="33.75" customHeight="1">
      <c r="A8" s="759"/>
      <c r="B8" s="759"/>
      <c r="C8" s="759"/>
      <c r="D8" s="759"/>
      <c r="E8" s="759"/>
      <c r="F8" s="759"/>
      <c r="G8" s="759"/>
      <c r="H8" s="246" t="s">
        <v>41</v>
      </c>
      <c r="I8" s="246">
        <v>500</v>
      </c>
      <c r="J8" s="759"/>
      <c r="K8" s="759"/>
      <c r="L8" s="759"/>
      <c r="M8" s="801"/>
      <c r="N8" s="801"/>
      <c r="O8" s="801"/>
      <c r="P8" s="801"/>
      <c r="Q8" s="759"/>
      <c r="R8" s="527"/>
    </row>
    <row r="9" spans="1:18" s="203" customFormat="1" ht="59.25" customHeight="1">
      <c r="A9" s="246">
        <v>2</v>
      </c>
      <c r="B9" s="246">
        <v>1.5</v>
      </c>
      <c r="C9" s="246">
        <v>4</v>
      </c>
      <c r="D9" s="246">
        <v>2</v>
      </c>
      <c r="E9" s="246" t="s">
        <v>250</v>
      </c>
      <c r="F9" s="246" t="s">
        <v>251</v>
      </c>
      <c r="G9" s="246" t="s">
        <v>51</v>
      </c>
      <c r="H9" s="246" t="s">
        <v>34</v>
      </c>
      <c r="I9" s="246">
        <v>55</v>
      </c>
      <c r="J9" s="246" t="s">
        <v>252</v>
      </c>
      <c r="K9" s="246"/>
      <c r="L9" s="246" t="s">
        <v>44</v>
      </c>
      <c r="M9" s="13"/>
      <c r="N9" s="13">
        <v>15219.26</v>
      </c>
      <c r="O9" s="13"/>
      <c r="P9" s="13">
        <v>15219.26</v>
      </c>
      <c r="Q9" s="246" t="s">
        <v>249</v>
      </c>
      <c r="R9" s="260" t="s">
        <v>676</v>
      </c>
    </row>
    <row r="10" spans="1:18" s="203" customFormat="1" ht="73.5" customHeight="1">
      <c r="A10" s="246">
        <v>3</v>
      </c>
      <c r="B10" s="246">
        <v>1</v>
      </c>
      <c r="C10" s="246">
        <v>4</v>
      </c>
      <c r="D10" s="246">
        <v>5</v>
      </c>
      <c r="E10" s="246" t="s">
        <v>253</v>
      </c>
      <c r="F10" s="246" t="s">
        <v>254</v>
      </c>
      <c r="G10" s="246" t="s">
        <v>255</v>
      </c>
      <c r="H10" s="246" t="s">
        <v>721</v>
      </c>
      <c r="I10" s="246">
        <v>210</v>
      </c>
      <c r="J10" s="246" t="s">
        <v>256</v>
      </c>
      <c r="K10" s="246" t="s">
        <v>38</v>
      </c>
      <c r="L10" s="246"/>
      <c r="M10" s="13">
        <v>35666.5</v>
      </c>
      <c r="N10" s="13"/>
      <c r="O10" s="13">
        <v>35666.5</v>
      </c>
      <c r="P10" s="13"/>
      <c r="Q10" s="246" t="s">
        <v>249</v>
      </c>
      <c r="R10" s="260" t="s">
        <v>676</v>
      </c>
    </row>
    <row r="11" spans="1:18" s="203" customFormat="1" ht="153">
      <c r="A11" s="246">
        <v>4</v>
      </c>
      <c r="B11" s="246" t="s">
        <v>257</v>
      </c>
      <c r="C11" s="246" t="s">
        <v>72</v>
      </c>
      <c r="D11" s="246">
        <v>2</v>
      </c>
      <c r="E11" s="246" t="s">
        <v>258</v>
      </c>
      <c r="F11" s="246" t="s">
        <v>259</v>
      </c>
      <c r="G11" s="246" t="s">
        <v>51</v>
      </c>
      <c r="H11" s="246" t="s">
        <v>34</v>
      </c>
      <c r="I11" s="246">
        <v>40</v>
      </c>
      <c r="J11" s="246" t="s">
        <v>260</v>
      </c>
      <c r="K11" s="246" t="s">
        <v>38</v>
      </c>
      <c r="L11" s="246"/>
      <c r="M11" s="13">
        <v>8183.45</v>
      </c>
      <c r="N11" s="13"/>
      <c r="O11" s="13">
        <v>8183.45</v>
      </c>
      <c r="P11" s="13"/>
      <c r="Q11" s="246" t="s">
        <v>249</v>
      </c>
      <c r="R11" s="260" t="s">
        <v>676</v>
      </c>
    </row>
    <row r="12" spans="1:18" s="203" customFormat="1" ht="102">
      <c r="A12" s="246">
        <v>5</v>
      </c>
      <c r="B12" s="246">
        <v>1</v>
      </c>
      <c r="C12" s="246">
        <v>4</v>
      </c>
      <c r="D12" s="246">
        <v>2</v>
      </c>
      <c r="E12" s="246" t="s">
        <v>261</v>
      </c>
      <c r="F12" s="246" t="s">
        <v>262</v>
      </c>
      <c r="G12" s="246" t="s">
        <v>51</v>
      </c>
      <c r="H12" s="246" t="s">
        <v>34</v>
      </c>
      <c r="I12" s="246">
        <v>58</v>
      </c>
      <c r="J12" s="246" t="s">
        <v>263</v>
      </c>
      <c r="K12" s="246" t="s">
        <v>42</v>
      </c>
      <c r="L12" s="246"/>
      <c r="M12" s="12">
        <v>15454.85</v>
      </c>
      <c r="N12" s="12"/>
      <c r="O12" s="12">
        <v>15454.85</v>
      </c>
      <c r="P12" s="12"/>
      <c r="Q12" s="246" t="s">
        <v>249</v>
      </c>
      <c r="R12" s="260" t="s">
        <v>676</v>
      </c>
    </row>
    <row r="13" spans="1:18" s="203" customFormat="1" ht="140.25">
      <c r="A13" s="246">
        <v>6</v>
      </c>
      <c r="B13" s="246">
        <v>1.3</v>
      </c>
      <c r="C13" s="246" t="s">
        <v>72</v>
      </c>
      <c r="D13" s="246">
        <v>2</v>
      </c>
      <c r="E13" s="246" t="s">
        <v>264</v>
      </c>
      <c r="F13" s="246" t="s">
        <v>746</v>
      </c>
      <c r="G13" s="246" t="s">
        <v>108</v>
      </c>
      <c r="H13" s="246" t="s">
        <v>265</v>
      </c>
      <c r="I13" s="246">
        <v>16</v>
      </c>
      <c r="J13" s="246" t="s">
        <v>747</v>
      </c>
      <c r="K13" s="246" t="s">
        <v>38</v>
      </c>
      <c r="L13" s="246"/>
      <c r="M13" s="12">
        <v>14324.81</v>
      </c>
      <c r="N13" s="12"/>
      <c r="O13" s="12">
        <v>14324.81</v>
      </c>
      <c r="P13" s="12"/>
      <c r="Q13" s="246" t="s">
        <v>249</v>
      </c>
      <c r="R13" s="260" t="s">
        <v>676</v>
      </c>
    </row>
    <row r="14" spans="1:18" s="203" customFormat="1" ht="78" customHeight="1">
      <c r="A14" s="802">
        <v>7</v>
      </c>
      <c r="B14" s="566">
        <v>1</v>
      </c>
      <c r="C14" s="566">
        <v>4</v>
      </c>
      <c r="D14" s="566">
        <v>2</v>
      </c>
      <c r="E14" s="566" t="s">
        <v>5828</v>
      </c>
      <c r="F14" s="566" t="s">
        <v>1071</v>
      </c>
      <c r="G14" s="566" t="s">
        <v>1072</v>
      </c>
      <c r="H14" s="254" t="s">
        <v>310</v>
      </c>
      <c r="I14" s="256">
        <v>100</v>
      </c>
      <c r="J14" s="566" t="s">
        <v>1073</v>
      </c>
      <c r="K14" s="804"/>
      <c r="L14" s="566" t="s">
        <v>35</v>
      </c>
      <c r="M14" s="804"/>
      <c r="N14" s="566">
        <v>17011.919999999998</v>
      </c>
      <c r="O14" s="804"/>
      <c r="P14" s="566">
        <v>17011.919999999998</v>
      </c>
      <c r="Q14" s="566" t="s">
        <v>249</v>
      </c>
      <c r="R14" s="566" t="s">
        <v>676</v>
      </c>
    </row>
    <row r="15" spans="1:18" s="203" customFormat="1" ht="66" customHeight="1">
      <c r="A15" s="786"/>
      <c r="B15" s="803"/>
      <c r="C15" s="803"/>
      <c r="D15" s="803"/>
      <c r="E15" s="803"/>
      <c r="F15" s="803"/>
      <c r="G15" s="803"/>
      <c r="H15" s="231" t="s">
        <v>1074</v>
      </c>
      <c r="I15" s="231">
        <v>500</v>
      </c>
      <c r="J15" s="803"/>
      <c r="K15" s="803"/>
      <c r="L15" s="803"/>
      <c r="M15" s="803"/>
      <c r="N15" s="803"/>
      <c r="O15" s="803"/>
      <c r="P15" s="803"/>
      <c r="Q15" s="803"/>
      <c r="R15" s="803"/>
    </row>
    <row r="16" spans="1:18" s="203" customFormat="1" ht="25.5">
      <c r="A16" s="568">
        <v>8</v>
      </c>
      <c r="B16" s="568">
        <v>1</v>
      </c>
      <c r="C16" s="568">
        <v>4</v>
      </c>
      <c r="D16" s="568">
        <v>5</v>
      </c>
      <c r="E16" s="566" t="s">
        <v>1203</v>
      </c>
      <c r="F16" s="566" t="s">
        <v>1204</v>
      </c>
      <c r="G16" s="566" t="s">
        <v>1205</v>
      </c>
      <c r="H16" s="254" t="s">
        <v>199</v>
      </c>
      <c r="I16" s="256">
        <v>25</v>
      </c>
      <c r="J16" s="566" t="s">
        <v>1206</v>
      </c>
      <c r="K16" s="568"/>
      <c r="L16" s="568" t="s">
        <v>35</v>
      </c>
      <c r="M16" s="568"/>
      <c r="N16" s="754">
        <v>49907</v>
      </c>
      <c r="O16" s="568"/>
      <c r="P16" s="754">
        <v>49907</v>
      </c>
      <c r="Q16" s="566" t="s">
        <v>1207</v>
      </c>
      <c r="R16" s="566" t="s">
        <v>1208</v>
      </c>
    </row>
    <row r="17" spans="1:18" s="203" customFormat="1" ht="25.5">
      <c r="A17" s="742"/>
      <c r="B17" s="742"/>
      <c r="C17" s="742"/>
      <c r="D17" s="742"/>
      <c r="E17" s="742"/>
      <c r="F17" s="742"/>
      <c r="G17" s="742"/>
      <c r="H17" s="254" t="s">
        <v>101</v>
      </c>
      <c r="I17" s="256">
        <v>50</v>
      </c>
      <c r="J17" s="574"/>
      <c r="K17" s="742"/>
      <c r="L17" s="742"/>
      <c r="M17" s="742"/>
      <c r="N17" s="755"/>
      <c r="O17" s="742"/>
      <c r="P17" s="755"/>
      <c r="Q17" s="574"/>
      <c r="R17" s="574"/>
    </row>
    <row r="18" spans="1:18" s="203" customFormat="1" ht="25.5">
      <c r="A18" s="569"/>
      <c r="B18" s="569"/>
      <c r="C18" s="569"/>
      <c r="D18" s="569"/>
      <c r="E18" s="569"/>
      <c r="F18" s="569"/>
      <c r="G18" s="569"/>
      <c r="H18" s="254" t="s">
        <v>1209</v>
      </c>
      <c r="I18" s="256">
        <v>500</v>
      </c>
      <c r="J18" s="567"/>
      <c r="K18" s="569"/>
      <c r="L18" s="569"/>
      <c r="M18" s="569"/>
      <c r="N18" s="756"/>
      <c r="O18" s="569"/>
      <c r="P18" s="756"/>
      <c r="Q18" s="567"/>
      <c r="R18" s="567"/>
    </row>
    <row r="22" spans="1:18">
      <c r="K22" s="543" t="s">
        <v>938</v>
      </c>
      <c r="L22" s="543"/>
      <c r="M22" s="543"/>
      <c r="N22" s="543"/>
      <c r="O22" s="543" t="s">
        <v>939</v>
      </c>
      <c r="P22" s="543"/>
      <c r="Q22" s="543"/>
      <c r="R22" s="543"/>
    </row>
    <row r="23" spans="1:18">
      <c r="K23" s="543" t="s">
        <v>946</v>
      </c>
      <c r="L23" s="543"/>
      <c r="M23" s="543" t="s">
        <v>947</v>
      </c>
      <c r="N23" s="543"/>
      <c r="O23" s="543" t="s">
        <v>946</v>
      </c>
      <c r="P23" s="543"/>
      <c r="Q23" s="543" t="s">
        <v>947</v>
      </c>
      <c r="R23" s="543"/>
    </row>
    <row r="24" spans="1:18">
      <c r="K24" s="117" t="s">
        <v>940</v>
      </c>
      <c r="L24" s="117" t="s">
        <v>941</v>
      </c>
      <c r="M24" s="117" t="s">
        <v>942</v>
      </c>
      <c r="N24" s="117" t="s">
        <v>941</v>
      </c>
      <c r="O24" s="117" t="s">
        <v>942</v>
      </c>
      <c r="P24" s="117" t="s">
        <v>941</v>
      </c>
      <c r="Q24" s="117" t="s">
        <v>940</v>
      </c>
      <c r="R24" s="117" t="s">
        <v>941</v>
      </c>
    </row>
    <row r="25" spans="1:18">
      <c r="K25" s="108">
        <v>6</v>
      </c>
      <c r="L25" s="111">
        <v>106105.37</v>
      </c>
      <c r="M25" s="108">
        <v>1</v>
      </c>
      <c r="N25" s="111">
        <v>17011.919999999998</v>
      </c>
      <c r="O25" s="108" t="s">
        <v>944</v>
      </c>
      <c r="P25" s="112" t="s">
        <v>944</v>
      </c>
      <c r="Q25" s="108">
        <v>1</v>
      </c>
      <c r="R25" s="119">
        <v>49907</v>
      </c>
    </row>
  </sheetData>
  <mergeCells count="68">
    <mergeCell ref="A16:A18"/>
    <mergeCell ref="M16:M18"/>
    <mergeCell ref="N16:N18"/>
    <mergeCell ref="O16:O18"/>
    <mergeCell ref="P16:P18"/>
    <mergeCell ref="F16:F18"/>
    <mergeCell ref="G16:G18"/>
    <mergeCell ref="J16:J18"/>
    <mergeCell ref="K16:K18"/>
    <mergeCell ref="L16:L18"/>
    <mergeCell ref="B16:B18"/>
    <mergeCell ref="C16:C18"/>
    <mergeCell ref="D16:D18"/>
    <mergeCell ref="E16:E18"/>
    <mergeCell ref="K22:N22"/>
    <mergeCell ref="O22:R22"/>
    <mergeCell ref="K23:L23"/>
    <mergeCell ref="M23:N23"/>
    <mergeCell ref="O23:P23"/>
    <mergeCell ref="Q23:R23"/>
    <mergeCell ref="F14:F15"/>
    <mergeCell ref="G14:G15"/>
    <mergeCell ref="J14:J15"/>
    <mergeCell ref="K14:K15"/>
    <mergeCell ref="L14:L15"/>
    <mergeCell ref="R16:R18"/>
    <mergeCell ref="Q16:Q18"/>
    <mergeCell ref="R14:R15"/>
    <mergeCell ref="M14:M15"/>
    <mergeCell ref="N14:N15"/>
    <mergeCell ref="O14:O15"/>
    <mergeCell ref="P14:P15"/>
    <mergeCell ref="Q14:Q15"/>
    <mergeCell ref="A14:A15"/>
    <mergeCell ref="B14:B15"/>
    <mergeCell ref="C14:C15"/>
    <mergeCell ref="D14:D15"/>
    <mergeCell ref="E14:E15"/>
    <mergeCell ref="F4:F5"/>
    <mergeCell ref="A4:A5"/>
    <mergeCell ref="B4:B5"/>
    <mergeCell ref="C4:C5"/>
    <mergeCell ref="D4:D5"/>
    <mergeCell ref="E4:E5"/>
    <mergeCell ref="Q4:Q5"/>
    <mergeCell ref="R4:R5"/>
    <mergeCell ref="A7:A8"/>
    <mergeCell ref="B7:B8"/>
    <mergeCell ref="C7:C8"/>
    <mergeCell ref="D7:D8"/>
    <mergeCell ref="E7:E8"/>
    <mergeCell ref="F7:F8"/>
    <mergeCell ref="G7:G8"/>
    <mergeCell ref="J7:J8"/>
    <mergeCell ref="G4:G5"/>
    <mergeCell ref="H4:I4"/>
    <mergeCell ref="J4:J5"/>
    <mergeCell ref="K4:L4"/>
    <mergeCell ref="M4:N4"/>
    <mergeCell ref="O4:P4"/>
    <mergeCell ref="Q7:Q8"/>
    <mergeCell ref="R7:R8"/>
    <mergeCell ref="K7:K8"/>
    <mergeCell ref="L7:L8"/>
    <mergeCell ref="M7:M8"/>
    <mergeCell ref="N7:N8"/>
    <mergeCell ref="O7:O8"/>
    <mergeCell ref="P7:P8"/>
  </mergeCells>
  <pageMargins left="0.25" right="0.25" top="0.75" bottom="0.75" header="0.3" footer="0.3"/>
  <pageSetup paperSize="8" scale="54"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0"/>
  <sheetViews>
    <sheetView topLeftCell="G25" workbookViewId="0">
      <selection activeCell="K30" sqref="K30:R30"/>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4.7109375" customWidth="1"/>
    <col min="257" max="257" width="4.7109375" bestFit="1" customWidth="1"/>
    <col min="258" max="258" width="8.85546875" bestFit="1" customWidth="1"/>
    <col min="259" max="259" width="10" bestFit="1" customWidth="1"/>
    <col min="260" max="260" width="9.7109375" bestFit="1" customWidth="1"/>
    <col min="261" max="261" width="59.7109375" bestFit="1" customWidth="1"/>
    <col min="262" max="262" width="59.85546875" customWidth="1"/>
    <col min="263" max="263" width="35.28515625" bestFit="1" customWidth="1"/>
    <col min="264" max="264" width="22.7109375" customWidth="1"/>
    <col min="265" max="265" width="13.28515625" customWidth="1"/>
    <col min="266" max="266" width="28.140625" bestFit="1" customWidth="1"/>
    <col min="267" max="267" width="18.140625" customWidth="1"/>
    <col min="268" max="268" width="15" customWidth="1"/>
    <col min="269" max="270" width="15.28515625" customWidth="1"/>
    <col min="271" max="271" width="15" customWidth="1"/>
    <col min="272" max="272" width="15.140625" customWidth="1"/>
    <col min="273" max="273" width="22.85546875" customWidth="1"/>
    <col min="274" max="274" width="14.7109375" customWidth="1"/>
    <col min="513" max="513" width="4.7109375" bestFit="1" customWidth="1"/>
    <col min="514" max="514" width="8.85546875" bestFit="1" customWidth="1"/>
    <col min="515" max="515" width="10" bestFit="1" customWidth="1"/>
    <col min="516" max="516" width="9.7109375" bestFit="1" customWidth="1"/>
    <col min="517" max="517" width="59.7109375" bestFit="1" customWidth="1"/>
    <col min="518" max="518" width="59.85546875" customWidth="1"/>
    <col min="519" max="519" width="35.28515625" bestFit="1" customWidth="1"/>
    <col min="520" max="520" width="22.7109375" customWidth="1"/>
    <col min="521" max="521" width="13.28515625" customWidth="1"/>
    <col min="522" max="522" width="28.140625" bestFit="1" customWidth="1"/>
    <col min="523" max="523" width="18.140625" customWidth="1"/>
    <col min="524" max="524" width="15" customWidth="1"/>
    <col min="525" max="526" width="15.28515625" customWidth="1"/>
    <col min="527" max="527" width="15" customWidth="1"/>
    <col min="528" max="528" width="15.140625" customWidth="1"/>
    <col min="529" max="529" width="22.85546875" customWidth="1"/>
    <col min="530" max="530" width="14.7109375" customWidth="1"/>
    <col min="769" max="769" width="4.7109375" bestFit="1" customWidth="1"/>
    <col min="770" max="770" width="8.85546875" bestFit="1" customWidth="1"/>
    <col min="771" max="771" width="10" bestFit="1" customWidth="1"/>
    <col min="772" max="772" width="9.7109375" bestFit="1" customWidth="1"/>
    <col min="773" max="773" width="59.7109375" bestFit="1" customWidth="1"/>
    <col min="774" max="774" width="59.85546875" customWidth="1"/>
    <col min="775" max="775" width="35.28515625" bestFit="1" customWidth="1"/>
    <col min="776" max="776" width="22.7109375" customWidth="1"/>
    <col min="777" max="777" width="13.28515625" customWidth="1"/>
    <col min="778" max="778" width="28.140625" bestFit="1" customWidth="1"/>
    <col min="779" max="779" width="18.140625" customWidth="1"/>
    <col min="780" max="780" width="15" customWidth="1"/>
    <col min="781" max="782" width="15.28515625" customWidth="1"/>
    <col min="783" max="783" width="15" customWidth="1"/>
    <col min="784" max="784" width="15.140625" customWidth="1"/>
    <col min="785" max="785" width="22.85546875" customWidth="1"/>
    <col min="786" max="786" width="14.7109375" customWidth="1"/>
    <col min="1025" max="1025" width="4.7109375" bestFit="1" customWidth="1"/>
    <col min="1026" max="1026" width="8.85546875" bestFit="1" customWidth="1"/>
    <col min="1027" max="1027" width="10" bestFit="1" customWidth="1"/>
    <col min="1028" max="1028" width="9.7109375" bestFit="1" customWidth="1"/>
    <col min="1029" max="1029" width="59.7109375" bestFit="1" customWidth="1"/>
    <col min="1030" max="1030" width="59.85546875" customWidth="1"/>
    <col min="1031" max="1031" width="35.28515625" bestFit="1" customWidth="1"/>
    <col min="1032" max="1032" width="22.7109375" customWidth="1"/>
    <col min="1033" max="1033" width="13.28515625" customWidth="1"/>
    <col min="1034" max="1034" width="28.140625" bestFit="1" customWidth="1"/>
    <col min="1035" max="1035" width="18.140625" customWidth="1"/>
    <col min="1036" max="1036" width="15" customWidth="1"/>
    <col min="1037" max="1038" width="15.28515625" customWidth="1"/>
    <col min="1039" max="1039" width="15" customWidth="1"/>
    <col min="1040" max="1040" width="15.140625" customWidth="1"/>
    <col min="1041" max="1041" width="22.85546875" customWidth="1"/>
    <col min="1042" max="1042" width="14.7109375" customWidth="1"/>
    <col min="1281" max="1281" width="4.7109375" bestFit="1" customWidth="1"/>
    <col min="1282" max="1282" width="8.85546875" bestFit="1" customWidth="1"/>
    <col min="1283" max="1283" width="10" bestFit="1" customWidth="1"/>
    <col min="1284" max="1284" width="9.7109375" bestFit="1" customWidth="1"/>
    <col min="1285" max="1285" width="59.7109375" bestFit="1" customWidth="1"/>
    <col min="1286" max="1286" width="59.85546875" customWidth="1"/>
    <col min="1287" max="1287" width="35.28515625" bestFit="1" customWidth="1"/>
    <col min="1288" max="1288" width="22.7109375" customWidth="1"/>
    <col min="1289" max="1289" width="13.28515625" customWidth="1"/>
    <col min="1290" max="1290" width="28.140625" bestFit="1" customWidth="1"/>
    <col min="1291" max="1291" width="18.140625" customWidth="1"/>
    <col min="1292" max="1292" width="15" customWidth="1"/>
    <col min="1293" max="1294" width="15.28515625" customWidth="1"/>
    <col min="1295" max="1295" width="15" customWidth="1"/>
    <col min="1296" max="1296" width="15.140625" customWidth="1"/>
    <col min="1297" max="1297" width="22.85546875" customWidth="1"/>
    <col min="1298" max="1298" width="14.7109375" customWidth="1"/>
    <col min="1537" max="1537" width="4.7109375" bestFit="1" customWidth="1"/>
    <col min="1538" max="1538" width="8.85546875" bestFit="1" customWidth="1"/>
    <col min="1539" max="1539" width="10" bestFit="1" customWidth="1"/>
    <col min="1540" max="1540" width="9.7109375" bestFit="1" customWidth="1"/>
    <col min="1541" max="1541" width="59.7109375" bestFit="1" customWidth="1"/>
    <col min="1542" max="1542" width="59.85546875" customWidth="1"/>
    <col min="1543" max="1543" width="35.28515625" bestFit="1" customWidth="1"/>
    <col min="1544" max="1544" width="22.7109375" customWidth="1"/>
    <col min="1545" max="1545" width="13.28515625" customWidth="1"/>
    <col min="1546" max="1546" width="28.140625" bestFit="1" customWidth="1"/>
    <col min="1547" max="1547" width="18.140625" customWidth="1"/>
    <col min="1548" max="1548" width="15" customWidth="1"/>
    <col min="1549" max="1550" width="15.28515625" customWidth="1"/>
    <col min="1551" max="1551" width="15" customWidth="1"/>
    <col min="1552" max="1552" width="15.140625" customWidth="1"/>
    <col min="1553" max="1553" width="22.85546875" customWidth="1"/>
    <col min="1554" max="1554" width="14.7109375" customWidth="1"/>
    <col min="1793" max="1793" width="4.7109375" bestFit="1" customWidth="1"/>
    <col min="1794" max="1794" width="8.85546875" bestFit="1" customWidth="1"/>
    <col min="1795" max="1795" width="10" bestFit="1" customWidth="1"/>
    <col min="1796" max="1796" width="9.7109375" bestFit="1" customWidth="1"/>
    <col min="1797" max="1797" width="59.7109375" bestFit="1" customWidth="1"/>
    <col min="1798" max="1798" width="59.85546875" customWidth="1"/>
    <col min="1799" max="1799" width="35.28515625" bestFit="1" customWidth="1"/>
    <col min="1800" max="1800" width="22.7109375" customWidth="1"/>
    <col min="1801" max="1801" width="13.28515625" customWidth="1"/>
    <col min="1802" max="1802" width="28.140625" bestFit="1" customWidth="1"/>
    <col min="1803" max="1803" width="18.140625" customWidth="1"/>
    <col min="1804" max="1804" width="15" customWidth="1"/>
    <col min="1805" max="1806" width="15.28515625" customWidth="1"/>
    <col min="1807" max="1807" width="15" customWidth="1"/>
    <col min="1808" max="1808" width="15.140625" customWidth="1"/>
    <col min="1809" max="1809" width="22.85546875" customWidth="1"/>
    <col min="1810" max="1810" width="14.7109375" customWidth="1"/>
    <col min="2049" max="2049" width="4.7109375" bestFit="1" customWidth="1"/>
    <col min="2050" max="2050" width="8.85546875" bestFit="1" customWidth="1"/>
    <col min="2051" max="2051" width="10" bestFit="1" customWidth="1"/>
    <col min="2052" max="2052" width="9.7109375" bestFit="1" customWidth="1"/>
    <col min="2053" max="2053" width="59.7109375" bestFit="1" customWidth="1"/>
    <col min="2054" max="2054" width="59.85546875" customWidth="1"/>
    <col min="2055" max="2055" width="35.28515625" bestFit="1" customWidth="1"/>
    <col min="2056" max="2056" width="22.7109375" customWidth="1"/>
    <col min="2057" max="2057" width="13.28515625" customWidth="1"/>
    <col min="2058" max="2058" width="28.140625" bestFit="1" customWidth="1"/>
    <col min="2059" max="2059" width="18.140625" customWidth="1"/>
    <col min="2060" max="2060" width="15" customWidth="1"/>
    <col min="2061" max="2062" width="15.28515625" customWidth="1"/>
    <col min="2063" max="2063" width="15" customWidth="1"/>
    <col min="2064" max="2064" width="15.140625" customWidth="1"/>
    <col min="2065" max="2065" width="22.85546875" customWidth="1"/>
    <col min="2066" max="2066" width="14.7109375" customWidth="1"/>
    <col min="2305" max="2305" width="4.7109375" bestFit="1" customWidth="1"/>
    <col min="2306" max="2306" width="8.85546875" bestFit="1" customWidth="1"/>
    <col min="2307" max="2307" width="10" bestFit="1" customWidth="1"/>
    <col min="2308" max="2308" width="9.7109375" bestFit="1" customWidth="1"/>
    <col min="2309" max="2309" width="59.7109375" bestFit="1" customWidth="1"/>
    <col min="2310" max="2310" width="59.85546875" customWidth="1"/>
    <col min="2311" max="2311" width="35.28515625" bestFit="1" customWidth="1"/>
    <col min="2312" max="2312" width="22.7109375" customWidth="1"/>
    <col min="2313" max="2313" width="13.28515625" customWidth="1"/>
    <col min="2314" max="2314" width="28.140625" bestFit="1" customWidth="1"/>
    <col min="2315" max="2315" width="18.140625" customWidth="1"/>
    <col min="2316" max="2316" width="15" customWidth="1"/>
    <col min="2317" max="2318" width="15.28515625" customWidth="1"/>
    <col min="2319" max="2319" width="15" customWidth="1"/>
    <col min="2320" max="2320" width="15.140625" customWidth="1"/>
    <col min="2321" max="2321" width="22.85546875" customWidth="1"/>
    <col min="2322" max="2322" width="14.7109375" customWidth="1"/>
    <col min="2561" max="2561" width="4.7109375" bestFit="1" customWidth="1"/>
    <col min="2562" max="2562" width="8.85546875" bestFit="1" customWidth="1"/>
    <col min="2563" max="2563" width="10" bestFit="1" customWidth="1"/>
    <col min="2564" max="2564" width="9.7109375" bestFit="1" customWidth="1"/>
    <col min="2565" max="2565" width="59.7109375" bestFit="1" customWidth="1"/>
    <col min="2566" max="2566" width="59.85546875" customWidth="1"/>
    <col min="2567" max="2567" width="35.28515625" bestFit="1" customWidth="1"/>
    <col min="2568" max="2568" width="22.7109375" customWidth="1"/>
    <col min="2569" max="2569" width="13.28515625" customWidth="1"/>
    <col min="2570" max="2570" width="28.140625" bestFit="1" customWidth="1"/>
    <col min="2571" max="2571" width="18.140625" customWidth="1"/>
    <col min="2572" max="2572" width="15" customWidth="1"/>
    <col min="2573" max="2574" width="15.28515625" customWidth="1"/>
    <col min="2575" max="2575" width="15" customWidth="1"/>
    <col min="2576" max="2576" width="15.140625" customWidth="1"/>
    <col min="2577" max="2577" width="22.85546875" customWidth="1"/>
    <col min="2578" max="2578" width="14.7109375" customWidth="1"/>
    <col min="2817" max="2817" width="4.7109375" bestFit="1" customWidth="1"/>
    <col min="2818" max="2818" width="8.85546875" bestFit="1" customWidth="1"/>
    <col min="2819" max="2819" width="10" bestFit="1" customWidth="1"/>
    <col min="2820" max="2820" width="9.7109375" bestFit="1" customWidth="1"/>
    <col min="2821" max="2821" width="59.7109375" bestFit="1" customWidth="1"/>
    <col min="2822" max="2822" width="59.85546875" customWidth="1"/>
    <col min="2823" max="2823" width="35.28515625" bestFit="1" customWidth="1"/>
    <col min="2824" max="2824" width="22.7109375" customWidth="1"/>
    <col min="2825" max="2825" width="13.28515625" customWidth="1"/>
    <col min="2826" max="2826" width="28.140625" bestFit="1" customWidth="1"/>
    <col min="2827" max="2827" width="18.140625" customWidth="1"/>
    <col min="2828" max="2828" width="15" customWidth="1"/>
    <col min="2829" max="2830" width="15.28515625" customWidth="1"/>
    <col min="2831" max="2831" width="15" customWidth="1"/>
    <col min="2832" max="2832" width="15.140625" customWidth="1"/>
    <col min="2833" max="2833" width="22.85546875" customWidth="1"/>
    <col min="2834" max="2834" width="14.7109375" customWidth="1"/>
    <col min="3073" max="3073" width="4.7109375" bestFit="1" customWidth="1"/>
    <col min="3074" max="3074" width="8.85546875" bestFit="1" customWidth="1"/>
    <col min="3075" max="3075" width="10" bestFit="1" customWidth="1"/>
    <col min="3076" max="3076" width="9.7109375" bestFit="1" customWidth="1"/>
    <col min="3077" max="3077" width="59.7109375" bestFit="1" customWidth="1"/>
    <col min="3078" max="3078" width="59.85546875" customWidth="1"/>
    <col min="3079" max="3079" width="35.28515625" bestFit="1" customWidth="1"/>
    <col min="3080" max="3080" width="22.7109375" customWidth="1"/>
    <col min="3081" max="3081" width="13.28515625" customWidth="1"/>
    <col min="3082" max="3082" width="28.140625" bestFit="1" customWidth="1"/>
    <col min="3083" max="3083" width="18.140625" customWidth="1"/>
    <col min="3084" max="3084" width="15" customWidth="1"/>
    <col min="3085" max="3086" width="15.28515625" customWidth="1"/>
    <col min="3087" max="3087" width="15" customWidth="1"/>
    <col min="3088" max="3088" width="15.140625" customWidth="1"/>
    <col min="3089" max="3089" width="22.85546875" customWidth="1"/>
    <col min="3090" max="3090" width="14.7109375" customWidth="1"/>
    <col min="3329" max="3329" width="4.7109375" bestFit="1" customWidth="1"/>
    <col min="3330" max="3330" width="8.85546875" bestFit="1" customWidth="1"/>
    <col min="3331" max="3331" width="10" bestFit="1" customWidth="1"/>
    <col min="3332" max="3332" width="9.7109375" bestFit="1" customWidth="1"/>
    <col min="3333" max="3333" width="59.7109375" bestFit="1" customWidth="1"/>
    <col min="3334" max="3334" width="59.85546875" customWidth="1"/>
    <col min="3335" max="3335" width="35.28515625" bestFit="1" customWidth="1"/>
    <col min="3336" max="3336" width="22.7109375" customWidth="1"/>
    <col min="3337" max="3337" width="13.28515625" customWidth="1"/>
    <col min="3338" max="3338" width="28.140625" bestFit="1" customWidth="1"/>
    <col min="3339" max="3339" width="18.140625" customWidth="1"/>
    <col min="3340" max="3340" width="15" customWidth="1"/>
    <col min="3341" max="3342" width="15.28515625" customWidth="1"/>
    <col min="3343" max="3343" width="15" customWidth="1"/>
    <col min="3344" max="3344" width="15.140625" customWidth="1"/>
    <col min="3345" max="3345" width="22.85546875" customWidth="1"/>
    <col min="3346" max="3346" width="14.7109375" customWidth="1"/>
    <col min="3585" max="3585" width="4.7109375" bestFit="1" customWidth="1"/>
    <col min="3586" max="3586" width="8.85546875" bestFit="1" customWidth="1"/>
    <col min="3587" max="3587" width="10" bestFit="1" customWidth="1"/>
    <col min="3588" max="3588" width="9.7109375" bestFit="1" customWidth="1"/>
    <col min="3589" max="3589" width="59.7109375" bestFit="1" customWidth="1"/>
    <col min="3590" max="3590" width="59.85546875" customWidth="1"/>
    <col min="3591" max="3591" width="35.28515625" bestFit="1" customWidth="1"/>
    <col min="3592" max="3592" width="22.7109375" customWidth="1"/>
    <col min="3593" max="3593" width="13.28515625" customWidth="1"/>
    <col min="3594" max="3594" width="28.140625" bestFit="1" customWidth="1"/>
    <col min="3595" max="3595" width="18.140625" customWidth="1"/>
    <col min="3596" max="3596" width="15" customWidth="1"/>
    <col min="3597" max="3598" width="15.28515625" customWidth="1"/>
    <col min="3599" max="3599" width="15" customWidth="1"/>
    <col min="3600" max="3600" width="15.140625" customWidth="1"/>
    <col min="3601" max="3601" width="22.85546875" customWidth="1"/>
    <col min="3602" max="3602" width="14.7109375" customWidth="1"/>
    <col min="3841" max="3841" width="4.7109375" bestFit="1" customWidth="1"/>
    <col min="3842" max="3842" width="8.85546875" bestFit="1" customWidth="1"/>
    <col min="3843" max="3843" width="10" bestFit="1" customWidth="1"/>
    <col min="3844" max="3844" width="9.7109375" bestFit="1" customWidth="1"/>
    <col min="3845" max="3845" width="59.7109375" bestFit="1" customWidth="1"/>
    <col min="3846" max="3846" width="59.85546875" customWidth="1"/>
    <col min="3847" max="3847" width="35.28515625" bestFit="1" customWidth="1"/>
    <col min="3848" max="3848" width="22.7109375" customWidth="1"/>
    <col min="3849" max="3849" width="13.28515625" customWidth="1"/>
    <col min="3850" max="3850" width="28.140625" bestFit="1" customWidth="1"/>
    <col min="3851" max="3851" width="18.140625" customWidth="1"/>
    <col min="3852" max="3852" width="15" customWidth="1"/>
    <col min="3853" max="3854" width="15.28515625" customWidth="1"/>
    <col min="3855" max="3855" width="15" customWidth="1"/>
    <col min="3856" max="3856" width="15.140625" customWidth="1"/>
    <col min="3857" max="3857" width="22.85546875" customWidth="1"/>
    <col min="3858" max="3858" width="14.7109375" customWidth="1"/>
    <col min="4097" max="4097" width="4.7109375" bestFit="1" customWidth="1"/>
    <col min="4098" max="4098" width="8.85546875" bestFit="1" customWidth="1"/>
    <col min="4099" max="4099" width="10" bestFit="1" customWidth="1"/>
    <col min="4100" max="4100" width="9.7109375" bestFit="1" customWidth="1"/>
    <col min="4101" max="4101" width="59.7109375" bestFit="1" customWidth="1"/>
    <col min="4102" max="4102" width="59.85546875" customWidth="1"/>
    <col min="4103" max="4103" width="35.28515625" bestFit="1" customWidth="1"/>
    <col min="4104" max="4104" width="22.7109375" customWidth="1"/>
    <col min="4105" max="4105" width="13.28515625" customWidth="1"/>
    <col min="4106" max="4106" width="28.140625" bestFit="1" customWidth="1"/>
    <col min="4107" max="4107" width="18.140625" customWidth="1"/>
    <col min="4108" max="4108" width="15" customWidth="1"/>
    <col min="4109" max="4110" width="15.28515625" customWidth="1"/>
    <col min="4111" max="4111" width="15" customWidth="1"/>
    <col min="4112" max="4112" width="15.140625" customWidth="1"/>
    <col min="4113" max="4113" width="22.85546875" customWidth="1"/>
    <col min="4114" max="4114" width="14.7109375" customWidth="1"/>
    <col min="4353" max="4353" width="4.7109375" bestFit="1" customWidth="1"/>
    <col min="4354" max="4354" width="8.85546875" bestFit="1" customWidth="1"/>
    <col min="4355" max="4355" width="10" bestFit="1" customWidth="1"/>
    <col min="4356" max="4356" width="9.7109375" bestFit="1" customWidth="1"/>
    <col min="4357" max="4357" width="59.7109375" bestFit="1" customWidth="1"/>
    <col min="4358" max="4358" width="59.85546875" customWidth="1"/>
    <col min="4359" max="4359" width="35.28515625" bestFit="1" customWidth="1"/>
    <col min="4360" max="4360" width="22.7109375" customWidth="1"/>
    <col min="4361" max="4361" width="13.28515625" customWidth="1"/>
    <col min="4362" max="4362" width="28.140625" bestFit="1" customWidth="1"/>
    <col min="4363" max="4363" width="18.140625" customWidth="1"/>
    <col min="4364" max="4364" width="15" customWidth="1"/>
    <col min="4365" max="4366" width="15.28515625" customWidth="1"/>
    <col min="4367" max="4367" width="15" customWidth="1"/>
    <col min="4368" max="4368" width="15.140625" customWidth="1"/>
    <col min="4369" max="4369" width="22.85546875" customWidth="1"/>
    <col min="4370" max="4370" width="14.7109375" customWidth="1"/>
    <col min="4609" max="4609" width="4.7109375" bestFit="1" customWidth="1"/>
    <col min="4610" max="4610" width="8.85546875" bestFit="1" customWidth="1"/>
    <col min="4611" max="4611" width="10" bestFit="1" customWidth="1"/>
    <col min="4612" max="4612" width="9.7109375" bestFit="1" customWidth="1"/>
    <col min="4613" max="4613" width="59.7109375" bestFit="1" customWidth="1"/>
    <col min="4614" max="4614" width="59.85546875" customWidth="1"/>
    <col min="4615" max="4615" width="35.28515625" bestFit="1" customWidth="1"/>
    <col min="4616" max="4616" width="22.7109375" customWidth="1"/>
    <col min="4617" max="4617" width="13.28515625" customWidth="1"/>
    <col min="4618" max="4618" width="28.140625" bestFit="1" customWidth="1"/>
    <col min="4619" max="4619" width="18.140625" customWidth="1"/>
    <col min="4620" max="4620" width="15" customWidth="1"/>
    <col min="4621" max="4622" width="15.28515625" customWidth="1"/>
    <col min="4623" max="4623" width="15" customWidth="1"/>
    <col min="4624" max="4624" width="15.140625" customWidth="1"/>
    <col min="4625" max="4625" width="22.85546875" customWidth="1"/>
    <col min="4626" max="4626" width="14.7109375" customWidth="1"/>
    <col min="4865" max="4865" width="4.7109375" bestFit="1" customWidth="1"/>
    <col min="4866" max="4866" width="8.85546875" bestFit="1" customWidth="1"/>
    <col min="4867" max="4867" width="10" bestFit="1" customWidth="1"/>
    <col min="4868" max="4868" width="9.7109375" bestFit="1" customWidth="1"/>
    <col min="4869" max="4869" width="59.7109375" bestFit="1" customWidth="1"/>
    <col min="4870" max="4870" width="59.85546875" customWidth="1"/>
    <col min="4871" max="4871" width="35.28515625" bestFit="1" customWidth="1"/>
    <col min="4872" max="4872" width="22.7109375" customWidth="1"/>
    <col min="4873" max="4873" width="13.28515625" customWidth="1"/>
    <col min="4874" max="4874" width="28.140625" bestFit="1" customWidth="1"/>
    <col min="4875" max="4875" width="18.140625" customWidth="1"/>
    <col min="4876" max="4876" width="15" customWidth="1"/>
    <col min="4877" max="4878" width="15.28515625" customWidth="1"/>
    <col min="4879" max="4879" width="15" customWidth="1"/>
    <col min="4880" max="4880" width="15.140625" customWidth="1"/>
    <col min="4881" max="4881" width="22.85546875" customWidth="1"/>
    <col min="4882" max="4882" width="14.7109375" customWidth="1"/>
    <col min="5121" max="5121" width="4.7109375" bestFit="1" customWidth="1"/>
    <col min="5122" max="5122" width="8.85546875" bestFit="1" customWidth="1"/>
    <col min="5123" max="5123" width="10" bestFit="1" customWidth="1"/>
    <col min="5124" max="5124" width="9.7109375" bestFit="1" customWidth="1"/>
    <col min="5125" max="5125" width="59.7109375" bestFit="1" customWidth="1"/>
    <col min="5126" max="5126" width="59.85546875" customWidth="1"/>
    <col min="5127" max="5127" width="35.28515625" bestFit="1" customWidth="1"/>
    <col min="5128" max="5128" width="22.7109375" customWidth="1"/>
    <col min="5129" max="5129" width="13.28515625" customWidth="1"/>
    <col min="5130" max="5130" width="28.140625" bestFit="1" customWidth="1"/>
    <col min="5131" max="5131" width="18.140625" customWidth="1"/>
    <col min="5132" max="5132" width="15" customWidth="1"/>
    <col min="5133" max="5134" width="15.28515625" customWidth="1"/>
    <col min="5135" max="5135" width="15" customWidth="1"/>
    <col min="5136" max="5136" width="15.140625" customWidth="1"/>
    <col min="5137" max="5137" width="22.85546875" customWidth="1"/>
    <col min="5138" max="5138" width="14.7109375" customWidth="1"/>
    <col min="5377" max="5377" width="4.7109375" bestFit="1" customWidth="1"/>
    <col min="5378" max="5378" width="8.85546875" bestFit="1" customWidth="1"/>
    <col min="5379" max="5379" width="10" bestFit="1" customWidth="1"/>
    <col min="5380" max="5380" width="9.7109375" bestFit="1" customWidth="1"/>
    <col min="5381" max="5381" width="59.7109375" bestFit="1" customWidth="1"/>
    <col min="5382" max="5382" width="59.85546875" customWidth="1"/>
    <col min="5383" max="5383" width="35.28515625" bestFit="1" customWidth="1"/>
    <col min="5384" max="5384" width="22.7109375" customWidth="1"/>
    <col min="5385" max="5385" width="13.28515625" customWidth="1"/>
    <col min="5386" max="5386" width="28.140625" bestFit="1" customWidth="1"/>
    <col min="5387" max="5387" width="18.140625" customWidth="1"/>
    <col min="5388" max="5388" width="15" customWidth="1"/>
    <col min="5389" max="5390" width="15.28515625" customWidth="1"/>
    <col min="5391" max="5391" width="15" customWidth="1"/>
    <col min="5392" max="5392" width="15.140625" customWidth="1"/>
    <col min="5393" max="5393" width="22.85546875" customWidth="1"/>
    <col min="5394" max="5394" width="14.7109375" customWidth="1"/>
    <col min="5633" max="5633" width="4.7109375" bestFit="1" customWidth="1"/>
    <col min="5634" max="5634" width="8.85546875" bestFit="1" customWidth="1"/>
    <col min="5635" max="5635" width="10" bestFit="1" customWidth="1"/>
    <col min="5636" max="5636" width="9.7109375" bestFit="1" customWidth="1"/>
    <col min="5637" max="5637" width="59.7109375" bestFit="1" customWidth="1"/>
    <col min="5638" max="5638" width="59.85546875" customWidth="1"/>
    <col min="5639" max="5639" width="35.28515625" bestFit="1" customWidth="1"/>
    <col min="5640" max="5640" width="22.7109375" customWidth="1"/>
    <col min="5641" max="5641" width="13.28515625" customWidth="1"/>
    <col min="5642" max="5642" width="28.140625" bestFit="1" customWidth="1"/>
    <col min="5643" max="5643" width="18.140625" customWidth="1"/>
    <col min="5644" max="5644" width="15" customWidth="1"/>
    <col min="5645" max="5646" width="15.28515625" customWidth="1"/>
    <col min="5647" max="5647" width="15" customWidth="1"/>
    <col min="5648" max="5648" width="15.140625" customWidth="1"/>
    <col min="5649" max="5649" width="22.85546875" customWidth="1"/>
    <col min="5650" max="5650" width="14.7109375" customWidth="1"/>
    <col min="5889" max="5889" width="4.7109375" bestFit="1" customWidth="1"/>
    <col min="5890" max="5890" width="8.85546875" bestFit="1" customWidth="1"/>
    <col min="5891" max="5891" width="10" bestFit="1" customWidth="1"/>
    <col min="5892" max="5892" width="9.7109375" bestFit="1" customWidth="1"/>
    <col min="5893" max="5893" width="59.7109375" bestFit="1" customWidth="1"/>
    <col min="5894" max="5894" width="59.85546875" customWidth="1"/>
    <col min="5895" max="5895" width="35.28515625" bestFit="1" customWidth="1"/>
    <col min="5896" max="5896" width="22.7109375" customWidth="1"/>
    <col min="5897" max="5897" width="13.28515625" customWidth="1"/>
    <col min="5898" max="5898" width="28.140625" bestFit="1" customWidth="1"/>
    <col min="5899" max="5899" width="18.140625" customWidth="1"/>
    <col min="5900" max="5900" width="15" customWidth="1"/>
    <col min="5901" max="5902" width="15.28515625" customWidth="1"/>
    <col min="5903" max="5903" width="15" customWidth="1"/>
    <col min="5904" max="5904" width="15.140625" customWidth="1"/>
    <col min="5905" max="5905" width="22.85546875" customWidth="1"/>
    <col min="5906" max="5906" width="14.7109375" customWidth="1"/>
    <col min="6145" max="6145" width="4.7109375" bestFit="1" customWidth="1"/>
    <col min="6146" max="6146" width="8.85546875" bestFit="1" customWidth="1"/>
    <col min="6147" max="6147" width="10" bestFit="1" customWidth="1"/>
    <col min="6148" max="6148" width="9.7109375" bestFit="1" customWidth="1"/>
    <col min="6149" max="6149" width="59.7109375" bestFit="1" customWidth="1"/>
    <col min="6150" max="6150" width="59.85546875" customWidth="1"/>
    <col min="6151" max="6151" width="35.28515625" bestFit="1" customWidth="1"/>
    <col min="6152" max="6152" width="22.7109375" customWidth="1"/>
    <col min="6153" max="6153" width="13.28515625" customWidth="1"/>
    <col min="6154" max="6154" width="28.140625" bestFit="1" customWidth="1"/>
    <col min="6155" max="6155" width="18.140625" customWidth="1"/>
    <col min="6156" max="6156" width="15" customWidth="1"/>
    <col min="6157" max="6158" width="15.28515625" customWidth="1"/>
    <col min="6159" max="6159" width="15" customWidth="1"/>
    <col min="6160" max="6160" width="15.140625" customWidth="1"/>
    <col min="6161" max="6161" width="22.85546875" customWidth="1"/>
    <col min="6162" max="6162" width="14.7109375" customWidth="1"/>
    <col min="6401" max="6401" width="4.7109375" bestFit="1" customWidth="1"/>
    <col min="6402" max="6402" width="8.85546875" bestFit="1" customWidth="1"/>
    <col min="6403" max="6403" width="10" bestFit="1" customWidth="1"/>
    <col min="6404" max="6404" width="9.7109375" bestFit="1" customWidth="1"/>
    <col min="6405" max="6405" width="59.7109375" bestFit="1" customWidth="1"/>
    <col min="6406" max="6406" width="59.85546875" customWidth="1"/>
    <col min="6407" max="6407" width="35.28515625" bestFit="1" customWidth="1"/>
    <col min="6408" max="6408" width="22.7109375" customWidth="1"/>
    <col min="6409" max="6409" width="13.28515625" customWidth="1"/>
    <col min="6410" max="6410" width="28.140625" bestFit="1" customWidth="1"/>
    <col min="6411" max="6411" width="18.140625" customWidth="1"/>
    <col min="6412" max="6412" width="15" customWidth="1"/>
    <col min="6413" max="6414" width="15.28515625" customWidth="1"/>
    <col min="6415" max="6415" width="15" customWidth="1"/>
    <col min="6416" max="6416" width="15.140625" customWidth="1"/>
    <col min="6417" max="6417" width="22.85546875" customWidth="1"/>
    <col min="6418" max="6418" width="14.7109375" customWidth="1"/>
    <col min="6657" max="6657" width="4.7109375" bestFit="1" customWidth="1"/>
    <col min="6658" max="6658" width="8.85546875" bestFit="1" customWidth="1"/>
    <col min="6659" max="6659" width="10" bestFit="1" customWidth="1"/>
    <col min="6660" max="6660" width="9.7109375" bestFit="1" customWidth="1"/>
    <col min="6661" max="6661" width="59.7109375" bestFit="1" customWidth="1"/>
    <col min="6662" max="6662" width="59.85546875" customWidth="1"/>
    <col min="6663" max="6663" width="35.28515625" bestFit="1" customWidth="1"/>
    <col min="6664" max="6664" width="22.7109375" customWidth="1"/>
    <col min="6665" max="6665" width="13.28515625" customWidth="1"/>
    <col min="6666" max="6666" width="28.140625" bestFit="1" customWidth="1"/>
    <col min="6667" max="6667" width="18.140625" customWidth="1"/>
    <col min="6668" max="6668" width="15" customWidth="1"/>
    <col min="6669" max="6670" width="15.28515625" customWidth="1"/>
    <col min="6671" max="6671" width="15" customWidth="1"/>
    <col min="6672" max="6672" width="15.140625" customWidth="1"/>
    <col min="6673" max="6673" width="22.85546875" customWidth="1"/>
    <col min="6674" max="6674" width="14.7109375" customWidth="1"/>
    <col min="6913" max="6913" width="4.7109375" bestFit="1" customWidth="1"/>
    <col min="6914" max="6914" width="8.85546875" bestFit="1" customWidth="1"/>
    <col min="6915" max="6915" width="10" bestFit="1" customWidth="1"/>
    <col min="6916" max="6916" width="9.7109375" bestFit="1" customWidth="1"/>
    <col min="6917" max="6917" width="59.7109375" bestFit="1" customWidth="1"/>
    <col min="6918" max="6918" width="59.85546875" customWidth="1"/>
    <col min="6919" max="6919" width="35.28515625" bestFit="1" customWidth="1"/>
    <col min="6920" max="6920" width="22.7109375" customWidth="1"/>
    <col min="6921" max="6921" width="13.28515625" customWidth="1"/>
    <col min="6922" max="6922" width="28.140625" bestFit="1" customWidth="1"/>
    <col min="6923" max="6923" width="18.140625" customWidth="1"/>
    <col min="6924" max="6924" width="15" customWidth="1"/>
    <col min="6925" max="6926" width="15.28515625" customWidth="1"/>
    <col min="6927" max="6927" width="15" customWidth="1"/>
    <col min="6928" max="6928" width="15.140625" customWidth="1"/>
    <col min="6929" max="6929" width="22.85546875" customWidth="1"/>
    <col min="6930" max="6930" width="14.7109375" customWidth="1"/>
    <col min="7169" max="7169" width="4.7109375" bestFit="1" customWidth="1"/>
    <col min="7170" max="7170" width="8.85546875" bestFit="1" customWidth="1"/>
    <col min="7171" max="7171" width="10" bestFit="1" customWidth="1"/>
    <col min="7172" max="7172" width="9.7109375" bestFit="1" customWidth="1"/>
    <col min="7173" max="7173" width="59.7109375" bestFit="1" customWidth="1"/>
    <col min="7174" max="7174" width="59.85546875" customWidth="1"/>
    <col min="7175" max="7175" width="35.28515625" bestFit="1" customWidth="1"/>
    <col min="7176" max="7176" width="22.7109375" customWidth="1"/>
    <col min="7177" max="7177" width="13.28515625" customWidth="1"/>
    <col min="7178" max="7178" width="28.140625" bestFit="1" customWidth="1"/>
    <col min="7179" max="7179" width="18.140625" customWidth="1"/>
    <col min="7180" max="7180" width="15" customWidth="1"/>
    <col min="7181" max="7182" width="15.28515625" customWidth="1"/>
    <col min="7183" max="7183" width="15" customWidth="1"/>
    <col min="7184" max="7184" width="15.140625" customWidth="1"/>
    <col min="7185" max="7185" width="22.85546875" customWidth="1"/>
    <col min="7186" max="7186" width="14.7109375" customWidth="1"/>
    <col min="7425" max="7425" width="4.7109375" bestFit="1" customWidth="1"/>
    <col min="7426" max="7426" width="8.85546875" bestFit="1" customWidth="1"/>
    <col min="7427" max="7427" width="10" bestFit="1" customWidth="1"/>
    <col min="7428" max="7428" width="9.7109375" bestFit="1" customWidth="1"/>
    <col min="7429" max="7429" width="59.7109375" bestFit="1" customWidth="1"/>
    <col min="7430" max="7430" width="59.85546875" customWidth="1"/>
    <col min="7431" max="7431" width="35.28515625" bestFit="1" customWidth="1"/>
    <col min="7432" max="7432" width="22.7109375" customWidth="1"/>
    <col min="7433" max="7433" width="13.28515625" customWidth="1"/>
    <col min="7434" max="7434" width="28.140625" bestFit="1" customWidth="1"/>
    <col min="7435" max="7435" width="18.140625" customWidth="1"/>
    <col min="7436" max="7436" width="15" customWidth="1"/>
    <col min="7437" max="7438" width="15.28515625" customWidth="1"/>
    <col min="7439" max="7439" width="15" customWidth="1"/>
    <col min="7440" max="7440" width="15.140625" customWidth="1"/>
    <col min="7441" max="7441" width="22.85546875" customWidth="1"/>
    <col min="7442" max="7442" width="14.7109375" customWidth="1"/>
    <col min="7681" max="7681" width="4.7109375" bestFit="1" customWidth="1"/>
    <col min="7682" max="7682" width="8.85546875" bestFit="1" customWidth="1"/>
    <col min="7683" max="7683" width="10" bestFit="1" customWidth="1"/>
    <col min="7684" max="7684" width="9.7109375" bestFit="1" customWidth="1"/>
    <col min="7685" max="7685" width="59.7109375" bestFit="1" customWidth="1"/>
    <col min="7686" max="7686" width="59.85546875" customWidth="1"/>
    <col min="7687" max="7687" width="35.28515625" bestFit="1" customWidth="1"/>
    <col min="7688" max="7688" width="22.7109375" customWidth="1"/>
    <col min="7689" max="7689" width="13.28515625" customWidth="1"/>
    <col min="7690" max="7690" width="28.140625" bestFit="1" customWidth="1"/>
    <col min="7691" max="7691" width="18.140625" customWidth="1"/>
    <col min="7692" max="7692" width="15" customWidth="1"/>
    <col min="7693" max="7694" width="15.28515625" customWidth="1"/>
    <col min="7695" max="7695" width="15" customWidth="1"/>
    <col min="7696" max="7696" width="15.140625" customWidth="1"/>
    <col min="7697" max="7697" width="22.85546875" customWidth="1"/>
    <col min="7698" max="7698" width="14.7109375" customWidth="1"/>
    <col min="7937" max="7937" width="4.7109375" bestFit="1" customWidth="1"/>
    <col min="7938" max="7938" width="8.85546875" bestFit="1" customWidth="1"/>
    <col min="7939" max="7939" width="10" bestFit="1" customWidth="1"/>
    <col min="7940" max="7940" width="9.7109375" bestFit="1" customWidth="1"/>
    <col min="7941" max="7941" width="59.7109375" bestFit="1" customWidth="1"/>
    <col min="7942" max="7942" width="59.85546875" customWidth="1"/>
    <col min="7943" max="7943" width="35.28515625" bestFit="1" customWidth="1"/>
    <col min="7944" max="7944" width="22.7109375" customWidth="1"/>
    <col min="7945" max="7945" width="13.28515625" customWidth="1"/>
    <col min="7946" max="7946" width="28.140625" bestFit="1" customWidth="1"/>
    <col min="7947" max="7947" width="18.140625" customWidth="1"/>
    <col min="7948" max="7948" width="15" customWidth="1"/>
    <col min="7949" max="7950" width="15.28515625" customWidth="1"/>
    <col min="7951" max="7951" width="15" customWidth="1"/>
    <col min="7952" max="7952" width="15.140625" customWidth="1"/>
    <col min="7953" max="7953" width="22.85546875" customWidth="1"/>
    <col min="7954" max="7954" width="14.7109375" customWidth="1"/>
    <col min="8193" max="8193" width="4.7109375" bestFit="1" customWidth="1"/>
    <col min="8194" max="8194" width="8.85546875" bestFit="1" customWidth="1"/>
    <col min="8195" max="8195" width="10" bestFit="1" customWidth="1"/>
    <col min="8196" max="8196" width="9.7109375" bestFit="1" customWidth="1"/>
    <col min="8197" max="8197" width="59.7109375" bestFit="1" customWidth="1"/>
    <col min="8198" max="8198" width="59.85546875" customWidth="1"/>
    <col min="8199" max="8199" width="35.28515625" bestFit="1" customWidth="1"/>
    <col min="8200" max="8200" width="22.7109375" customWidth="1"/>
    <col min="8201" max="8201" width="13.28515625" customWidth="1"/>
    <col min="8202" max="8202" width="28.140625" bestFit="1" customWidth="1"/>
    <col min="8203" max="8203" width="18.140625" customWidth="1"/>
    <col min="8204" max="8204" width="15" customWidth="1"/>
    <col min="8205" max="8206" width="15.28515625" customWidth="1"/>
    <col min="8207" max="8207" width="15" customWidth="1"/>
    <col min="8208" max="8208" width="15.140625" customWidth="1"/>
    <col min="8209" max="8209" width="22.85546875" customWidth="1"/>
    <col min="8210" max="8210" width="14.7109375" customWidth="1"/>
    <col min="8449" max="8449" width="4.7109375" bestFit="1" customWidth="1"/>
    <col min="8450" max="8450" width="8.85546875" bestFit="1" customWidth="1"/>
    <col min="8451" max="8451" width="10" bestFit="1" customWidth="1"/>
    <col min="8452" max="8452" width="9.7109375" bestFit="1" customWidth="1"/>
    <col min="8453" max="8453" width="59.7109375" bestFit="1" customWidth="1"/>
    <col min="8454" max="8454" width="59.85546875" customWidth="1"/>
    <col min="8455" max="8455" width="35.28515625" bestFit="1" customWidth="1"/>
    <col min="8456" max="8456" width="22.7109375" customWidth="1"/>
    <col min="8457" max="8457" width="13.28515625" customWidth="1"/>
    <col min="8458" max="8458" width="28.140625" bestFit="1" customWidth="1"/>
    <col min="8459" max="8459" width="18.140625" customWidth="1"/>
    <col min="8460" max="8460" width="15" customWidth="1"/>
    <col min="8461" max="8462" width="15.28515625" customWidth="1"/>
    <col min="8463" max="8463" width="15" customWidth="1"/>
    <col min="8464" max="8464" width="15.140625" customWidth="1"/>
    <col min="8465" max="8465" width="22.85546875" customWidth="1"/>
    <col min="8466" max="8466" width="14.7109375" customWidth="1"/>
    <col min="8705" max="8705" width="4.7109375" bestFit="1" customWidth="1"/>
    <col min="8706" max="8706" width="8.85546875" bestFit="1" customWidth="1"/>
    <col min="8707" max="8707" width="10" bestFit="1" customWidth="1"/>
    <col min="8708" max="8708" width="9.7109375" bestFit="1" customWidth="1"/>
    <col min="8709" max="8709" width="59.7109375" bestFit="1" customWidth="1"/>
    <col min="8710" max="8710" width="59.85546875" customWidth="1"/>
    <col min="8711" max="8711" width="35.28515625" bestFit="1" customWidth="1"/>
    <col min="8712" max="8712" width="22.7109375" customWidth="1"/>
    <col min="8713" max="8713" width="13.28515625" customWidth="1"/>
    <col min="8714" max="8714" width="28.140625" bestFit="1" customWidth="1"/>
    <col min="8715" max="8715" width="18.140625" customWidth="1"/>
    <col min="8716" max="8716" width="15" customWidth="1"/>
    <col min="8717" max="8718" width="15.28515625" customWidth="1"/>
    <col min="8719" max="8719" width="15" customWidth="1"/>
    <col min="8720" max="8720" width="15.140625" customWidth="1"/>
    <col min="8721" max="8721" width="22.85546875" customWidth="1"/>
    <col min="8722" max="8722" width="14.7109375" customWidth="1"/>
    <col min="8961" max="8961" width="4.7109375" bestFit="1" customWidth="1"/>
    <col min="8962" max="8962" width="8.85546875" bestFit="1" customWidth="1"/>
    <col min="8963" max="8963" width="10" bestFit="1" customWidth="1"/>
    <col min="8964" max="8964" width="9.7109375" bestFit="1" customWidth="1"/>
    <col min="8965" max="8965" width="59.7109375" bestFit="1" customWidth="1"/>
    <col min="8966" max="8966" width="59.85546875" customWidth="1"/>
    <col min="8967" max="8967" width="35.28515625" bestFit="1" customWidth="1"/>
    <col min="8968" max="8968" width="22.7109375" customWidth="1"/>
    <col min="8969" max="8969" width="13.28515625" customWidth="1"/>
    <col min="8970" max="8970" width="28.140625" bestFit="1" customWidth="1"/>
    <col min="8971" max="8971" width="18.140625" customWidth="1"/>
    <col min="8972" max="8972" width="15" customWidth="1"/>
    <col min="8973" max="8974" width="15.28515625" customWidth="1"/>
    <col min="8975" max="8975" width="15" customWidth="1"/>
    <col min="8976" max="8976" width="15.140625" customWidth="1"/>
    <col min="8977" max="8977" width="22.85546875" customWidth="1"/>
    <col min="8978" max="8978" width="14.7109375" customWidth="1"/>
    <col min="9217" max="9217" width="4.7109375" bestFit="1" customWidth="1"/>
    <col min="9218" max="9218" width="8.85546875" bestFit="1" customWidth="1"/>
    <col min="9219" max="9219" width="10" bestFit="1" customWidth="1"/>
    <col min="9220" max="9220" width="9.7109375" bestFit="1" customWidth="1"/>
    <col min="9221" max="9221" width="59.7109375" bestFit="1" customWidth="1"/>
    <col min="9222" max="9222" width="59.85546875" customWidth="1"/>
    <col min="9223" max="9223" width="35.28515625" bestFit="1" customWidth="1"/>
    <col min="9224" max="9224" width="22.7109375" customWidth="1"/>
    <col min="9225" max="9225" width="13.28515625" customWidth="1"/>
    <col min="9226" max="9226" width="28.140625" bestFit="1" customWidth="1"/>
    <col min="9227" max="9227" width="18.140625" customWidth="1"/>
    <col min="9228" max="9228" width="15" customWidth="1"/>
    <col min="9229" max="9230" width="15.28515625" customWidth="1"/>
    <col min="9231" max="9231" width="15" customWidth="1"/>
    <col min="9232" max="9232" width="15.140625" customWidth="1"/>
    <col min="9233" max="9233" width="22.85546875" customWidth="1"/>
    <col min="9234" max="9234" width="14.7109375" customWidth="1"/>
    <col min="9473" max="9473" width="4.7109375" bestFit="1" customWidth="1"/>
    <col min="9474" max="9474" width="8.85546875" bestFit="1" customWidth="1"/>
    <col min="9475" max="9475" width="10" bestFit="1" customWidth="1"/>
    <col min="9476" max="9476" width="9.7109375" bestFit="1" customWidth="1"/>
    <col min="9477" max="9477" width="59.7109375" bestFit="1" customWidth="1"/>
    <col min="9478" max="9478" width="59.85546875" customWidth="1"/>
    <col min="9479" max="9479" width="35.28515625" bestFit="1" customWidth="1"/>
    <col min="9480" max="9480" width="22.7109375" customWidth="1"/>
    <col min="9481" max="9481" width="13.28515625" customWidth="1"/>
    <col min="9482" max="9482" width="28.140625" bestFit="1" customWidth="1"/>
    <col min="9483" max="9483" width="18.140625" customWidth="1"/>
    <col min="9484" max="9484" width="15" customWidth="1"/>
    <col min="9485" max="9486" width="15.28515625" customWidth="1"/>
    <col min="9487" max="9487" width="15" customWidth="1"/>
    <col min="9488" max="9488" width="15.140625" customWidth="1"/>
    <col min="9489" max="9489" width="22.85546875" customWidth="1"/>
    <col min="9490" max="9490" width="14.7109375" customWidth="1"/>
    <col min="9729" max="9729" width="4.7109375" bestFit="1" customWidth="1"/>
    <col min="9730" max="9730" width="8.85546875" bestFit="1" customWidth="1"/>
    <col min="9731" max="9731" width="10" bestFit="1" customWidth="1"/>
    <col min="9732" max="9732" width="9.7109375" bestFit="1" customWidth="1"/>
    <col min="9733" max="9733" width="59.7109375" bestFit="1" customWidth="1"/>
    <col min="9734" max="9734" width="59.85546875" customWidth="1"/>
    <col min="9735" max="9735" width="35.28515625" bestFit="1" customWidth="1"/>
    <col min="9736" max="9736" width="22.7109375" customWidth="1"/>
    <col min="9737" max="9737" width="13.28515625" customWidth="1"/>
    <col min="9738" max="9738" width="28.140625" bestFit="1" customWidth="1"/>
    <col min="9739" max="9739" width="18.140625" customWidth="1"/>
    <col min="9740" max="9740" width="15" customWidth="1"/>
    <col min="9741" max="9742" width="15.28515625" customWidth="1"/>
    <col min="9743" max="9743" width="15" customWidth="1"/>
    <col min="9744" max="9744" width="15.140625" customWidth="1"/>
    <col min="9745" max="9745" width="22.85546875" customWidth="1"/>
    <col min="9746" max="9746" width="14.7109375" customWidth="1"/>
    <col min="9985" max="9985" width="4.7109375" bestFit="1" customWidth="1"/>
    <col min="9986" max="9986" width="8.85546875" bestFit="1" customWidth="1"/>
    <col min="9987" max="9987" width="10" bestFit="1" customWidth="1"/>
    <col min="9988" max="9988" width="9.7109375" bestFit="1" customWidth="1"/>
    <col min="9989" max="9989" width="59.7109375" bestFit="1" customWidth="1"/>
    <col min="9990" max="9990" width="59.85546875" customWidth="1"/>
    <col min="9991" max="9991" width="35.28515625" bestFit="1" customWidth="1"/>
    <col min="9992" max="9992" width="22.7109375" customWidth="1"/>
    <col min="9993" max="9993" width="13.28515625" customWidth="1"/>
    <col min="9994" max="9994" width="28.140625" bestFit="1" customWidth="1"/>
    <col min="9995" max="9995" width="18.140625" customWidth="1"/>
    <col min="9996" max="9996" width="15" customWidth="1"/>
    <col min="9997" max="9998" width="15.28515625" customWidth="1"/>
    <col min="9999" max="9999" width="15" customWidth="1"/>
    <col min="10000" max="10000" width="15.140625" customWidth="1"/>
    <col min="10001" max="10001" width="22.85546875" customWidth="1"/>
    <col min="10002" max="10002" width="14.7109375" customWidth="1"/>
    <col min="10241" max="10241" width="4.7109375" bestFit="1" customWidth="1"/>
    <col min="10242" max="10242" width="8.85546875" bestFit="1" customWidth="1"/>
    <col min="10243" max="10243" width="10" bestFit="1" customWidth="1"/>
    <col min="10244" max="10244" width="9.7109375" bestFit="1" customWidth="1"/>
    <col min="10245" max="10245" width="59.7109375" bestFit="1" customWidth="1"/>
    <col min="10246" max="10246" width="59.85546875" customWidth="1"/>
    <col min="10247" max="10247" width="35.28515625" bestFit="1" customWidth="1"/>
    <col min="10248" max="10248" width="22.7109375" customWidth="1"/>
    <col min="10249" max="10249" width="13.28515625" customWidth="1"/>
    <col min="10250" max="10250" width="28.140625" bestFit="1" customWidth="1"/>
    <col min="10251" max="10251" width="18.140625" customWidth="1"/>
    <col min="10252" max="10252" width="15" customWidth="1"/>
    <col min="10253" max="10254" width="15.28515625" customWidth="1"/>
    <col min="10255" max="10255" width="15" customWidth="1"/>
    <col min="10256" max="10256" width="15.140625" customWidth="1"/>
    <col min="10257" max="10257" width="22.85546875" customWidth="1"/>
    <col min="10258" max="10258" width="14.7109375" customWidth="1"/>
    <col min="10497" max="10497" width="4.7109375" bestFit="1" customWidth="1"/>
    <col min="10498" max="10498" width="8.85546875" bestFit="1" customWidth="1"/>
    <col min="10499" max="10499" width="10" bestFit="1" customWidth="1"/>
    <col min="10500" max="10500" width="9.7109375" bestFit="1" customWidth="1"/>
    <col min="10501" max="10501" width="59.7109375" bestFit="1" customWidth="1"/>
    <col min="10502" max="10502" width="59.85546875" customWidth="1"/>
    <col min="10503" max="10503" width="35.28515625" bestFit="1" customWidth="1"/>
    <col min="10504" max="10504" width="22.7109375" customWidth="1"/>
    <col min="10505" max="10505" width="13.28515625" customWidth="1"/>
    <col min="10506" max="10506" width="28.140625" bestFit="1" customWidth="1"/>
    <col min="10507" max="10507" width="18.140625" customWidth="1"/>
    <col min="10508" max="10508" width="15" customWidth="1"/>
    <col min="10509" max="10510" width="15.28515625" customWidth="1"/>
    <col min="10511" max="10511" width="15" customWidth="1"/>
    <col min="10512" max="10512" width="15.140625" customWidth="1"/>
    <col min="10513" max="10513" width="22.85546875" customWidth="1"/>
    <col min="10514" max="10514" width="14.7109375" customWidth="1"/>
    <col min="10753" max="10753" width="4.7109375" bestFit="1" customWidth="1"/>
    <col min="10754" max="10754" width="8.85546875" bestFit="1" customWidth="1"/>
    <col min="10755" max="10755" width="10" bestFit="1" customWidth="1"/>
    <col min="10756" max="10756" width="9.7109375" bestFit="1" customWidth="1"/>
    <col min="10757" max="10757" width="59.7109375" bestFit="1" customWidth="1"/>
    <col min="10758" max="10758" width="59.85546875" customWidth="1"/>
    <col min="10759" max="10759" width="35.28515625" bestFit="1" customWidth="1"/>
    <col min="10760" max="10760" width="22.7109375" customWidth="1"/>
    <col min="10761" max="10761" width="13.28515625" customWidth="1"/>
    <col min="10762" max="10762" width="28.140625" bestFit="1" customWidth="1"/>
    <col min="10763" max="10763" width="18.140625" customWidth="1"/>
    <col min="10764" max="10764" width="15" customWidth="1"/>
    <col min="10765" max="10766" width="15.28515625" customWidth="1"/>
    <col min="10767" max="10767" width="15" customWidth="1"/>
    <col min="10768" max="10768" width="15.140625" customWidth="1"/>
    <col min="10769" max="10769" width="22.85546875" customWidth="1"/>
    <col min="10770" max="10770" width="14.7109375" customWidth="1"/>
    <col min="11009" max="11009" width="4.7109375" bestFit="1" customWidth="1"/>
    <col min="11010" max="11010" width="8.85546875" bestFit="1" customWidth="1"/>
    <col min="11011" max="11011" width="10" bestFit="1" customWidth="1"/>
    <col min="11012" max="11012" width="9.7109375" bestFit="1" customWidth="1"/>
    <col min="11013" max="11013" width="59.7109375" bestFit="1" customWidth="1"/>
    <col min="11014" max="11014" width="59.85546875" customWidth="1"/>
    <col min="11015" max="11015" width="35.28515625" bestFit="1" customWidth="1"/>
    <col min="11016" max="11016" width="22.7109375" customWidth="1"/>
    <col min="11017" max="11017" width="13.28515625" customWidth="1"/>
    <col min="11018" max="11018" width="28.140625" bestFit="1" customWidth="1"/>
    <col min="11019" max="11019" width="18.140625" customWidth="1"/>
    <col min="11020" max="11020" width="15" customWidth="1"/>
    <col min="11021" max="11022" width="15.28515625" customWidth="1"/>
    <col min="11023" max="11023" width="15" customWidth="1"/>
    <col min="11024" max="11024" width="15.140625" customWidth="1"/>
    <col min="11025" max="11025" width="22.85546875" customWidth="1"/>
    <col min="11026" max="11026" width="14.7109375" customWidth="1"/>
    <col min="11265" max="11265" width="4.7109375" bestFit="1" customWidth="1"/>
    <col min="11266" max="11266" width="8.85546875" bestFit="1" customWidth="1"/>
    <col min="11267" max="11267" width="10" bestFit="1" customWidth="1"/>
    <col min="11268" max="11268" width="9.7109375" bestFit="1" customWidth="1"/>
    <col min="11269" max="11269" width="59.7109375" bestFit="1" customWidth="1"/>
    <col min="11270" max="11270" width="59.85546875" customWidth="1"/>
    <col min="11271" max="11271" width="35.28515625" bestFit="1" customWidth="1"/>
    <col min="11272" max="11272" width="22.7109375" customWidth="1"/>
    <col min="11273" max="11273" width="13.28515625" customWidth="1"/>
    <col min="11274" max="11274" width="28.140625" bestFit="1" customWidth="1"/>
    <col min="11275" max="11275" width="18.140625" customWidth="1"/>
    <col min="11276" max="11276" width="15" customWidth="1"/>
    <col min="11277" max="11278" width="15.28515625" customWidth="1"/>
    <col min="11279" max="11279" width="15" customWidth="1"/>
    <col min="11280" max="11280" width="15.140625" customWidth="1"/>
    <col min="11281" max="11281" width="22.85546875" customWidth="1"/>
    <col min="11282" max="11282" width="14.7109375" customWidth="1"/>
    <col min="11521" max="11521" width="4.7109375" bestFit="1" customWidth="1"/>
    <col min="11522" max="11522" width="8.85546875" bestFit="1" customWidth="1"/>
    <col min="11523" max="11523" width="10" bestFit="1" customWidth="1"/>
    <col min="11524" max="11524" width="9.7109375" bestFit="1" customWidth="1"/>
    <col min="11525" max="11525" width="59.7109375" bestFit="1" customWidth="1"/>
    <col min="11526" max="11526" width="59.85546875" customWidth="1"/>
    <col min="11527" max="11527" width="35.28515625" bestFit="1" customWidth="1"/>
    <col min="11528" max="11528" width="22.7109375" customWidth="1"/>
    <col min="11529" max="11529" width="13.28515625" customWidth="1"/>
    <col min="11530" max="11530" width="28.140625" bestFit="1" customWidth="1"/>
    <col min="11531" max="11531" width="18.140625" customWidth="1"/>
    <col min="11532" max="11532" width="15" customWidth="1"/>
    <col min="11533" max="11534" width="15.28515625" customWidth="1"/>
    <col min="11535" max="11535" width="15" customWidth="1"/>
    <col min="11536" max="11536" width="15.140625" customWidth="1"/>
    <col min="11537" max="11537" width="22.85546875" customWidth="1"/>
    <col min="11538" max="11538" width="14.7109375" customWidth="1"/>
    <col min="11777" max="11777" width="4.7109375" bestFit="1" customWidth="1"/>
    <col min="11778" max="11778" width="8.85546875" bestFit="1" customWidth="1"/>
    <col min="11779" max="11779" width="10" bestFit="1" customWidth="1"/>
    <col min="11780" max="11780" width="9.7109375" bestFit="1" customWidth="1"/>
    <col min="11781" max="11781" width="59.7109375" bestFit="1" customWidth="1"/>
    <col min="11782" max="11782" width="59.85546875" customWidth="1"/>
    <col min="11783" max="11783" width="35.28515625" bestFit="1" customWidth="1"/>
    <col min="11784" max="11784" width="22.7109375" customWidth="1"/>
    <col min="11785" max="11785" width="13.28515625" customWidth="1"/>
    <col min="11786" max="11786" width="28.140625" bestFit="1" customWidth="1"/>
    <col min="11787" max="11787" width="18.140625" customWidth="1"/>
    <col min="11788" max="11788" width="15" customWidth="1"/>
    <col min="11789" max="11790" width="15.28515625" customWidth="1"/>
    <col min="11791" max="11791" width="15" customWidth="1"/>
    <col min="11792" max="11792" width="15.140625" customWidth="1"/>
    <col min="11793" max="11793" width="22.85546875" customWidth="1"/>
    <col min="11794" max="11794" width="14.7109375" customWidth="1"/>
    <col min="12033" max="12033" width="4.7109375" bestFit="1" customWidth="1"/>
    <col min="12034" max="12034" width="8.85546875" bestFit="1" customWidth="1"/>
    <col min="12035" max="12035" width="10" bestFit="1" customWidth="1"/>
    <col min="12036" max="12036" width="9.7109375" bestFit="1" customWidth="1"/>
    <col min="12037" max="12037" width="59.7109375" bestFit="1" customWidth="1"/>
    <col min="12038" max="12038" width="59.85546875" customWidth="1"/>
    <col min="12039" max="12039" width="35.28515625" bestFit="1" customWidth="1"/>
    <col min="12040" max="12040" width="22.7109375" customWidth="1"/>
    <col min="12041" max="12041" width="13.28515625" customWidth="1"/>
    <col min="12042" max="12042" width="28.140625" bestFit="1" customWidth="1"/>
    <col min="12043" max="12043" width="18.140625" customWidth="1"/>
    <col min="12044" max="12044" width="15" customWidth="1"/>
    <col min="12045" max="12046" width="15.28515625" customWidth="1"/>
    <col min="12047" max="12047" width="15" customWidth="1"/>
    <col min="12048" max="12048" width="15.140625" customWidth="1"/>
    <col min="12049" max="12049" width="22.85546875" customWidth="1"/>
    <col min="12050" max="12050" width="14.7109375" customWidth="1"/>
    <col min="12289" max="12289" width="4.7109375" bestFit="1" customWidth="1"/>
    <col min="12290" max="12290" width="8.85546875" bestFit="1" customWidth="1"/>
    <col min="12291" max="12291" width="10" bestFit="1" customWidth="1"/>
    <col min="12292" max="12292" width="9.7109375" bestFit="1" customWidth="1"/>
    <col min="12293" max="12293" width="59.7109375" bestFit="1" customWidth="1"/>
    <col min="12294" max="12294" width="59.85546875" customWidth="1"/>
    <col min="12295" max="12295" width="35.28515625" bestFit="1" customWidth="1"/>
    <col min="12296" max="12296" width="22.7109375" customWidth="1"/>
    <col min="12297" max="12297" width="13.28515625" customWidth="1"/>
    <col min="12298" max="12298" width="28.140625" bestFit="1" customWidth="1"/>
    <col min="12299" max="12299" width="18.140625" customWidth="1"/>
    <col min="12300" max="12300" width="15" customWidth="1"/>
    <col min="12301" max="12302" width="15.28515625" customWidth="1"/>
    <col min="12303" max="12303" width="15" customWidth="1"/>
    <col min="12304" max="12304" width="15.140625" customWidth="1"/>
    <col min="12305" max="12305" width="22.85546875" customWidth="1"/>
    <col min="12306" max="12306" width="14.7109375" customWidth="1"/>
    <col min="12545" max="12545" width="4.7109375" bestFit="1" customWidth="1"/>
    <col min="12546" max="12546" width="8.85546875" bestFit="1" customWidth="1"/>
    <col min="12547" max="12547" width="10" bestFit="1" customWidth="1"/>
    <col min="12548" max="12548" width="9.7109375" bestFit="1" customWidth="1"/>
    <col min="12549" max="12549" width="59.7109375" bestFit="1" customWidth="1"/>
    <col min="12550" max="12550" width="59.85546875" customWidth="1"/>
    <col min="12551" max="12551" width="35.28515625" bestFit="1" customWidth="1"/>
    <col min="12552" max="12552" width="22.7109375" customWidth="1"/>
    <col min="12553" max="12553" width="13.28515625" customWidth="1"/>
    <col min="12554" max="12554" width="28.140625" bestFit="1" customWidth="1"/>
    <col min="12555" max="12555" width="18.140625" customWidth="1"/>
    <col min="12556" max="12556" width="15" customWidth="1"/>
    <col min="12557" max="12558" width="15.28515625" customWidth="1"/>
    <col min="12559" max="12559" width="15" customWidth="1"/>
    <col min="12560" max="12560" width="15.140625" customWidth="1"/>
    <col min="12561" max="12561" width="22.85546875" customWidth="1"/>
    <col min="12562" max="12562" width="14.7109375" customWidth="1"/>
    <col min="12801" max="12801" width="4.7109375" bestFit="1" customWidth="1"/>
    <col min="12802" max="12802" width="8.85546875" bestFit="1" customWidth="1"/>
    <col min="12803" max="12803" width="10" bestFit="1" customWidth="1"/>
    <col min="12804" max="12804" width="9.7109375" bestFit="1" customWidth="1"/>
    <col min="12805" max="12805" width="59.7109375" bestFit="1" customWidth="1"/>
    <col min="12806" max="12806" width="59.85546875" customWidth="1"/>
    <col min="12807" max="12807" width="35.28515625" bestFit="1" customWidth="1"/>
    <col min="12808" max="12808" width="22.7109375" customWidth="1"/>
    <col min="12809" max="12809" width="13.28515625" customWidth="1"/>
    <col min="12810" max="12810" width="28.140625" bestFit="1" customWidth="1"/>
    <col min="12811" max="12811" width="18.140625" customWidth="1"/>
    <col min="12812" max="12812" width="15" customWidth="1"/>
    <col min="12813" max="12814" width="15.28515625" customWidth="1"/>
    <col min="12815" max="12815" width="15" customWidth="1"/>
    <col min="12816" max="12816" width="15.140625" customWidth="1"/>
    <col min="12817" max="12817" width="22.85546875" customWidth="1"/>
    <col min="12818" max="12818" width="14.7109375" customWidth="1"/>
    <col min="13057" max="13057" width="4.7109375" bestFit="1" customWidth="1"/>
    <col min="13058" max="13058" width="8.85546875" bestFit="1" customWidth="1"/>
    <col min="13059" max="13059" width="10" bestFit="1" customWidth="1"/>
    <col min="13060" max="13060" width="9.7109375" bestFit="1" customWidth="1"/>
    <col min="13061" max="13061" width="59.7109375" bestFit="1" customWidth="1"/>
    <col min="13062" max="13062" width="59.85546875" customWidth="1"/>
    <col min="13063" max="13063" width="35.28515625" bestFit="1" customWidth="1"/>
    <col min="13064" max="13064" width="22.7109375" customWidth="1"/>
    <col min="13065" max="13065" width="13.28515625" customWidth="1"/>
    <col min="13066" max="13066" width="28.140625" bestFit="1" customWidth="1"/>
    <col min="13067" max="13067" width="18.140625" customWidth="1"/>
    <col min="13068" max="13068" width="15" customWidth="1"/>
    <col min="13069" max="13070" width="15.28515625" customWidth="1"/>
    <col min="13071" max="13071" width="15" customWidth="1"/>
    <col min="13072" max="13072" width="15.140625" customWidth="1"/>
    <col min="13073" max="13073" width="22.85546875" customWidth="1"/>
    <col min="13074" max="13074" width="14.7109375" customWidth="1"/>
    <col min="13313" max="13313" width="4.7109375" bestFit="1" customWidth="1"/>
    <col min="13314" max="13314" width="8.85546875" bestFit="1" customWidth="1"/>
    <col min="13315" max="13315" width="10" bestFit="1" customWidth="1"/>
    <col min="13316" max="13316" width="9.7109375" bestFit="1" customWidth="1"/>
    <col min="13317" max="13317" width="59.7109375" bestFit="1" customWidth="1"/>
    <col min="13318" max="13318" width="59.85546875" customWidth="1"/>
    <col min="13319" max="13319" width="35.28515625" bestFit="1" customWidth="1"/>
    <col min="13320" max="13320" width="22.7109375" customWidth="1"/>
    <col min="13321" max="13321" width="13.28515625" customWidth="1"/>
    <col min="13322" max="13322" width="28.140625" bestFit="1" customWidth="1"/>
    <col min="13323" max="13323" width="18.140625" customWidth="1"/>
    <col min="13324" max="13324" width="15" customWidth="1"/>
    <col min="13325" max="13326" width="15.28515625" customWidth="1"/>
    <col min="13327" max="13327" width="15" customWidth="1"/>
    <col min="13328" max="13328" width="15.140625" customWidth="1"/>
    <col min="13329" max="13329" width="22.85546875" customWidth="1"/>
    <col min="13330" max="13330" width="14.7109375" customWidth="1"/>
    <col min="13569" max="13569" width="4.7109375" bestFit="1" customWidth="1"/>
    <col min="13570" max="13570" width="8.85546875" bestFit="1" customWidth="1"/>
    <col min="13571" max="13571" width="10" bestFit="1" customWidth="1"/>
    <col min="13572" max="13572" width="9.7109375" bestFit="1" customWidth="1"/>
    <col min="13573" max="13573" width="59.7109375" bestFit="1" customWidth="1"/>
    <col min="13574" max="13574" width="59.85546875" customWidth="1"/>
    <col min="13575" max="13575" width="35.28515625" bestFit="1" customWidth="1"/>
    <col min="13576" max="13576" width="22.7109375" customWidth="1"/>
    <col min="13577" max="13577" width="13.28515625" customWidth="1"/>
    <col min="13578" max="13578" width="28.140625" bestFit="1" customWidth="1"/>
    <col min="13579" max="13579" width="18.140625" customWidth="1"/>
    <col min="13580" max="13580" width="15" customWidth="1"/>
    <col min="13581" max="13582" width="15.28515625" customWidth="1"/>
    <col min="13583" max="13583" width="15" customWidth="1"/>
    <col min="13584" max="13584" width="15.140625" customWidth="1"/>
    <col min="13585" max="13585" width="22.85546875" customWidth="1"/>
    <col min="13586" max="13586" width="14.7109375" customWidth="1"/>
    <col min="13825" max="13825" width="4.7109375" bestFit="1" customWidth="1"/>
    <col min="13826" max="13826" width="8.85546875" bestFit="1" customWidth="1"/>
    <col min="13827" max="13827" width="10" bestFit="1" customWidth="1"/>
    <col min="13828" max="13828" width="9.7109375" bestFit="1" customWidth="1"/>
    <col min="13829" max="13829" width="59.7109375" bestFit="1" customWidth="1"/>
    <col min="13830" max="13830" width="59.85546875" customWidth="1"/>
    <col min="13831" max="13831" width="35.28515625" bestFit="1" customWidth="1"/>
    <col min="13832" max="13832" width="22.7109375" customWidth="1"/>
    <col min="13833" max="13833" width="13.28515625" customWidth="1"/>
    <col min="13834" max="13834" width="28.140625" bestFit="1" customWidth="1"/>
    <col min="13835" max="13835" width="18.140625" customWidth="1"/>
    <col min="13836" max="13836" width="15" customWidth="1"/>
    <col min="13837" max="13838" width="15.28515625" customWidth="1"/>
    <col min="13839" max="13839" width="15" customWidth="1"/>
    <col min="13840" max="13840" width="15.140625" customWidth="1"/>
    <col min="13841" max="13841" width="22.85546875" customWidth="1"/>
    <col min="13842" max="13842" width="14.7109375" customWidth="1"/>
    <col min="14081" max="14081" width="4.7109375" bestFit="1" customWidth="1"/>
    <col min="14082" max="14082" width="8.85546875" bestFit="1" customWidth="1"/>
    <col min="14083" max="14083" width="10" bestFit="1" customWidth="1"/>
    <col min="14084" max="14084" width="9.7109375" bestFit="1" customWidth="1"/>
    <col min="14085" max="14085" width="59.7109375" bestFit="1" customWidth="1"/>
    <col min="14086" max="14086" width="59.85546875" customWidth="1"/>
    <col min="14087" max="14087" width="35.28515625" bestFit="1" customWidth="1"/>
    <col min="14088" max="14088" width="22.7109375" customWidth="1"/>
    <col min="14089" max="14089" width="13.28515625" customWidth="1"/>
    <col min="14090" max="14090" width="28.140625" bestFit="1" customWidth="1"/>
    <col min="14091" max="14091" width="18.140625" customWidth="1"/>
    <col min="14092" max="14092" width="15" customWidth="1"/>
    <col min="14093" max="14094" width="15.28515625" customWidth="1"/>
    <col min="14095" max="14095" width="15" customWidth="1"/>
    <col min="14096" max="14096" width="15.140625" customWidth="1"/>
    <col min="14097" max="14097" width="22.85546875" customWidth="1"/>
    <col min="14098" max="14098" width="14.7109375" customWidth="1"/>
    <col min="14337" max="14337" width="4.7109375" bestFit="1" customWidth="1"/>
    <col min="14338" max="14338" width="8.85546875" bestFit="1" customWidth="1"/>
    <col min="14339" max="14339" width="10" bestFit="1" customWidth="1"/>
    <col min="14340" max="14340" width="9.7109375" bestFit="1" customWidth="1"/>
    <col min="14341" max="14341" width="59.7109375" bestFit="1" customWidth="1"/>
    <col min="14342" max="14342" width="59.85546875" customWidth="1"/>
    <col min="14343" max="14343" width="35.28515625" bestFit="1" customWidth="1"/>
    <col min="14344" max="14344" width="22.7109375" customWidth="1"/>
    <col min="14345" max="14345" width="13.28515625" customWidth="1"/>
    <col min="14346" max="14346" width="28.140625" bestFit="1" customWidth="1"/>
    <col min="14347" max="14347" width="18.140625" customWidth="1"/>
    <col min="14348" max="14348" width="15" customWidth="1"/>
    <col min="14349" max="14350" width="15.28515625" customWidth="1"/>
    <col min="14351" max="14351" width="15" customWidth="1"/>
    <col min="14352" max="14352" width="15.140625" customWidth="1"/>
    <col min="14353" max="14353" width="22.85546875" customWidth="1"/>
    <col min="14354" max="14354" width="14.7109375" customWidth="1"/>
    <col min="14593" max="14593" width="4.7109375" bestFit="1" customWidth="1"/>
    <col min="14594" max="14594" width="8.85546875" bestFit="1" customWidth="1"/>
    <col min="14595" max="14595" width="10" bestFit="1" customWidth="1"/>
    <col min="14596" max="14596" width="9.7109375" bestFit="1" customWidth="1"/>
    <col min="14597" max="14597" width="59.7109375" bestFit="1" customWidth="1"/>
    <col min="14598" max="14598" width="59.85546875" customWidth="1"/>
    <col min="14599" max="14599" width="35.28515625" bestFit="1" customWidth="1"/>
    <col min="14600" max="14600" width="22.7109375" customWidth="1"/>
    <col min="14601" max="14601" width="13.28515625" customWidth="1"/>
    <col min="14602" max="14602" width="28.140625" bestFit="1" customWidth="1"/>
    <col min="14603" max="14603" width="18.140625" customWidth="1"/>
    <col min="14604" max="14604" width="15" customWidth="1"/>
    <col min="14605" max="14606" width="15.28515625" customWidth="1"/>
    <col min="14607" max="14607" width="15" customWidth="1"/>
    <col min="14608" max="14608" width="15.140625" customWidth="1"/>
    <col min="14609" max="14609" width="22.85546875" customWidth="1"/>
    <col min="14610" max="14610" width="14.7109375" customWidth="1"/>
    <col min="14849" max="14849" width="4.7109375" bestFit="1" customWidth="1"/>
    <col min="14850" max="14850" width="8.85546875" bestFit="1" customWidth="1"/>
    <col min="14851" max="14851" width="10" bestFit="1" customWidth="1"/>
    <col min="14852" max="14852" width="9.7109375" bestFit="1" customWidth="1"/>
    <col min="14853" max="14853" width="59.7109375" bestFit="1" customWidth="1"/>
    <col min="14854" max="14854" width="59.85546875" customWidth="1"/>
    <col min="14855" max="14855" width="35.28515625" bestFit="1" customWidth="1"/>
    <col min="14856" max="14856" width="22.7109375" customWidth="1"/>
    <col min="14857" max="14857" width="13.28515625" customWidth="1"/>
    <col min="14858" max="14858" width="28.140625" bestFit="1" customWidth="1"/>
    <col min="14859" max="14859" width="18.140625" customWidth="1"/>
    <col min="14860" max="14860" width="15" customWidth="1"/>
    <col min="14861" max="14862" width="15.28515625" customWidth="1"/>
    <col min="14863" max="14863" width="15" customWidth="1"/>
    <col min="14864" max="14864" width="15.140625" customWidth="1"/>
    <col min="14865" max="14865" width="22.85546875" customWidth="1"/>
    <col min="14866" max="14866" width="14.7109375" customWidth="1"/>
    <col min="15105" max="15105" width="4.7109375" bestFit="1" customWidth="1"/>
    <col min="15106" max="15106" width="8.85546875" bestFit="1" customWidth="1"/>
    <col min="15107" max="15107" width="10" bestFit="1" customWidth="1"/>
    <col min="15108" max="15108" width="9.7109375" bestFit="1" customWidth="1"/>
    <col min="15109" max="15109" width="59.7109375" bestFit="1" customWidth="1"/>
    <col min="15110" max="15110" width="59.85546875" customWidth="1"/>
    <col min="15111" max="15111" width="35.28515625" bestFit="1" customWidth="1"/>
    <col min="15112" max="15112" width="22.7109375" customWidth="1"/>
    <col min="15113" max="15113" width="13.28515625" customWidth="1"/>
    <col min="15114" max="15114" width="28.140625" bestFit="1" customWidth="1"/>
    <col min="15115" max="15115" width="18.140625" customWidth="1"/>
    <col min="15116" max="15116" width="15" customWidth="1"/>
    <col min="15117" max="15118" width="15.28515625" customWidth="1"/>
    <col min="15119" max="15119" width="15" customWidth="1"/>
    <col min="15120" max="15120" width="15.140625" customWidth="1"/>
    <col min="15121" max="15121" width="22.85546875" customWidth="1"/>
    <col min="15122" max="15122" width="14.7109375" customWidth="1"/>
    <col min="15361" max="15361" width="4.7109375" bestFit="1" customWidth="1"/>
    <col min="15362" max="15362" width="8.85546875" bestFit="1" customWidth="1"/>
    <col min="15363" max="15363" width="10" bestFit="1" customWidth="1"/>
    <col min="15364" max="15364" width="9.7109375" bestFit="1" customWidth="1"/>
    <col min="15365" max="15365" width="59.7109375" bestFit="1" customWidth="1"/>
    <col min="15366" max="15366" width="59.85546875" customWidth="1"/>
    <col min="15367" max="15367" width="35.28515625" bestFit="1" customWidth="1"/>
    <col min="15368" max="15368" width="22.7109375" customWidth="1"/>
    <col min="15369" max="15369" width="13.28515625" customWidth="1"/>
    <col min="15370" max="15370" width="28.140625" bestFit="1" customWidth="1"/>
    <col min="15371" max="15371" width="18.140625" customWidth="1"/>
    <col min="15372" max="15372" width="15" customWidth="1"/>
    <col min="15373" max="15374" width="15.28515625" customWidth="1"/>
    <col min="15375" max="15375" width="15" customWidth="1"/>
    <col min="15376" max="15376" width="15.140625" customWidth="1"/>
    <col min="15377" max="15377" width="22.85546875" customWidth="1"/>
    <col min="15378" max="15378" width="14.7109375" customWidth="1"/>
    <col min="15617" max="15617" width="4.7109375" bestFit="1" customWidth="1"/>
    <col min="15618" max="15618" width="8.85546875" bestFit="1" customWidth="1"/>
    <col min="15619" max="15619" width="10" bestFit="1" customWidth="1"/>
    <col min="15620" max="15620" width="9.7109375" bestFit="1" customWidth="1"/>
    <col min="15621" max="15621" width="59.7109375" bestFit="1" customWidth="1"/>
    <col min="15622" max="15622" width="59.85546875" customWidth="1"/>
    <col min="15623" max="15623" width="35.28515625" bestFit="1" customWidth="1"/>
    <col min="15624" max="15624" width="22.7109375" customWidth="1"/>
    <col min="15625" max="15625" width="13.28515625" customWidth="1"/>
    <col min="15626" max="15626" width="28.140625" bestFit="1" customWidth="1"/>
    <col min="15627" max="15627" width="18.140625" customWidth="1"/>
    <col min="15628" max="15628" width="15" customWidth="1"/>
    <col min="15629" max="15630" width="15.28515625" customWidth="1"/>
    <col min="15631" max="15631" width="15" customWidth="1"/>
    <col min="15632" max="15632" width="15.140625" customWidth="1"/>
    <col min="15633" max="15633" width="22.85546875" customWidth="1"/>
    <col min="15634" max="15634" width="14.7109375" customWidth="1"/>
    <col min="15873" max="15873" width="4.7109375" bestFit="1" customWidth="1"/>
    <col min="15874" max="15874" width="8.85546875" bestFit="1" customWidth="1"/>
    <col min="15875" max="15875" width="10" bestFit="1" customWidth="1"/>
    <col min="15876" max="15876" width="9.7109375" bestFit="1" customWidth="1"/>
    <col min="15877" max="15877" width="59.7109375" bestFit="1" customWidth="1"/>
    <col min="15878" max="15878" width="59.85546875" customWidth="1"/>
    <col min="15879" max="15879" width="35.28515625" bestFit="1" customWidth="1"/>
    <col min="15880" max="15880" width="22.7109375" customWidth="1"/>
    <col min="15881" max="15881" width="13.28515625" customWidth="1"/>
    <col min="15882" max="15882" width="28.140625" bestFit="1" customWidth="1"/>
    <col min="15883" max="15883" width="18.140625" customWidth="1"/>
    <col min="15884" max="15884" width="15" customWidth="1"/>
    <col min="15885" max="15886" width="15.28515625" customWidth="1"/>
    <col min="15887" max="15887" width="15" customWidth="1"/>
    <col min="15888" max="15888" width="15.140625" customWidth="1"/>
    <col min="15889" max="15889" width="22.85546875" customWidth="1"/>
    <col min="15890" max="15890" width="14.7109375" customWidth="1"/>
    <col min="16129" max="16129" width="4.7109375" bestFit="1" customWidth="1"/>
    <col min="16130" max="16130" width="8.85546875" bestFit="1" customWidth="1"/>
    <col min="16131" max="16131" width="10" bestFit="1" customWidth="1"/>
    <col min="16132" max="16132" width="9.7109375" bestFit="1" customWidth="1"/>
    <col min="16133" max="16133" width="59.7109375" bestFit="1" customWidth="1"/>
    <col min="16134" max="16134" width="59.85546875" customWidth="1"/>
    <col min="16135" max="16135" width="35.28515625" bestFit="1" customWidth="1"/>
    <col min="16136" max="16136" width="22.7109375" customWidth="1"/>
    <col min="16137" max="16137" width="13.28515625" customWidth="1"/>
    <col min="16138" max="16138" width="28.140625" bestFit="1" customWidth="1"/>
    <col min="16139" max="16139" width="18.140625" customWidth="1"/>
    <col min="16140" max="16140" width="15" customWidth="1"/>
    <col min="16141" max="16142" width="15.28515625" customWidth="1"/>
    <col min="16143" max="16143" width="15" customWidth="1"/>
    <col min="16144" max="16144" width="15.140625" customWidth="1"/>
    <col min="16145" max="16145" width="22.85546875" customWidth="1"/>
    <col min="16146" max="16146" width="14.7109375" customWidth="1"/>
  </cols>
  <sheetData>
    <row r="2" spans="1:18">
      <c r="A2" s="133" t="s">
        <v>5830</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18" s="203" customFormat="1" ht="204">
      <c r="A7" s="240">
        <v>1</v>
      </c>
      <c r="B7" s="240" t="s">
        <v>266</v>
      </c>
      <c r="C7" s="240">
        <v>1.4</v>
      </c>
      <c r="D7" s="240">
        <v>5</v>
      </c>
      <c r="E7" s="246" t="s">
        <v>267</v>
      </c>
      <c r="F7" s="246" t="s">
        <v>268</v>
      </c>
      <c r="G7" s="246" t="s">
        <v>269</v>
      </c>
      <c r="H7" s="246" t="s">
        <v>34</v>
      </c>
      <c r="I7" s="246">
        <v>180</v>
      </c>
      <c r="J7" s="246" t="s">
        <v>270</v>
      </c>
      <c r="K7" s="246" t="s">
        <v>44</v>
      </c>
      <c r="L7" s="246"/>
      <c r="M7" s="13">
        <v>40500</v>
      </c>
      <c r="N7" s="13"/>
      <c r="O7" s="13">
        <v>40500</v>
      </c>
      <c r="P7" s="13"/>
      <c r="Q7" s="246" t="s">
        <v>271</v>
      </c>
      <c r="R7" s="458" t="s">
        <v>694</v>
      </c>
    </row>
    <row r="8" spans="1:18" s="203" customFormat="1" ht="47.25" customHeight="1">
      <c r="A8" s="760">
        <v>2</v>
      </c>
      <c r="B8" s="760" t="s">
        <v>54</v>
      </c>
      <c r="C8" s="760" t="s">
        <v>56</v>
      </c>
      <c r="D8" s="760">
        <v>2</v>
      </c>
      <c r="E8" s="757" t="s">
        <v>272</v>
      </c>
      <c r="F8" s="757" t="s">
        <v>273</v>
      </c>
      <c r="G8" s="757" t="s">
        <v>1221</v>
      </c>
      <c r="H8" s="757" t="s">
        <v>101</v>
      </c>
      <c r="I8" s="757">
        <v>150</v>
      </c>
      <c r="J8" s="757" t="s">
        <v>274</v>
      </c>
      <c r="K8" s="757" t="s">
        <v>53</v>
      </c>
      <c r="L8" s="757"/>
      <c r="M8" s="800"/>
      <c r="N8" s="800">
        <v>44238.95</v>
      </c>
      <c r="O8" s="800"/>
      <c r="P8" s="800">
        <v>44238.95</v>
      </c>
      <c r="Q8" s="757" t="s">
        <v>271</v>
      </c>
      <c r="R8" s="807" t="s">
        <v>694</v>
      </c>
    </row>
    <row r="9" spans="1:18" s="203" customFormat="1" ht="48" customHeight="1">
      <c r="A9" s="762"/>
      <c r="B9" s="762"/>
      <c r="C9" s="762"/>
      <c r="D9" s="762"/>
      <c r="E9" s="759"/>
      <c r="F9" s="759"/>
      <c r="G9" s="759"/>
      <c r="H9" s="759"/>
      <c r="I9" s="759"/>
      <c r="J9" s="759"/>
      <c r="K9" s="759"/>
      <c r="L9" s="759"/>
      <c r="M9" s="801"/>
      <c r="N9" s="801"/>
      <c r="O9" s="801"/>
      <c r="P9" s="801"/>
      <c r="Q9" s="759"/>
      <c r="R9" s="809"/>
    </row>
    <row r="10" spans="1:18" s="203" customFormat="1" ht="75.75" customHeight="1">
      <c r="A10" s="757">
        <v>3</v>
      </c>
      <c r="B10" s="816">
        <v>1.2</v>
      </c>
      <c r="C10" s="816" t="s">
        <v>56</v>
      </c>
      <c r="D10" s="816">
        <v>2</v>
      </c>
      <c r="E10" s="812" t="s">
        <v>276</v>
      </c>
      <c r="F10" s="812" t="s">
        <v>277</v>
      </c>
      <c r="G10" s="812" t="s">
        <v>278</v>
      </c>
      <c r="H10" s="243" t="s">
        <v>279</v>
      </c>
      <c r="I10" s="243">
        <v>3</v>
      </c>
      <c r="J10" s="812" t="s">
        <v>280</v>
      </c>
      <c r="K10" s="812" t="s">
        <v>53</v>
      </c>
      <c r="L10" s="812"/>
      <c r="M10" s="810">
        <v>67616.7</v>
      </c>
      <c r="N10" s="810"/>
      <c r="O10" s="810">
        <v>67616.7</v>
      </c>
      <c r="P10" s="810"/>
      <c r="Q10" s="812" t="s">
        <v>271</v>
      </c>
      <c r="R10" s="807" t="s">
        <v>694</v>
      </c>
    </row>
    <row r="11" spans="1:18" s="203" customFormat="1" ht="99" customHeight="1">
      <c r="A11" s="759"/>
      <c r="B11" s="817"/>
      <c r="C11" s="817"/>
      <c r="D11" s="817"/>
      <c r="E11" s="813"/>
      <c r="F11" s="813"/>
      <c r="G11" s="813"/>
      <c r="H11" s="243" t="s">
        <v>281</v>
      </c>
      <c r="I11" s="243">
        <v>450</v>
      </c>
      <c r="J11" s="813"/>
      <c r="K11" s="813"/>
      <c r="L11" s="813"/>
      <c r="M11" s="811"/>
      <c r="N11" s="811"/>
      <c r="O11" s="811"/>
      <c r="P11" s="811"/>
      <c r="Q11" s="813"/>
      <c r="R11" s="809"/>
    </row>
    <row r="12" spans="1:18" s="203" customFormat="1" ht="165">
      <c r="A12" s="236">
        <v>4</v>
      </c>
      <c r="B12" s="247">
        <v>1.6</v>
      </c>
      <c r="C12" s="247" t="s">
        <v>282</v>
      </c>
      <c r="D12" s="247">
        <v>2</v>
      </c>
      <c r="E12" s="243" t="s">
        <v>283</v>
      </c>
      <c r="F12" s="243" t="s">
        <v>284</v>
      </c>
      <c r="G12" s="243" t="s">
        <v>285</v>
      </c>
      <c r="H12" s="243" t="s">
        <v>286</v>
      </c>
      <c r="I12" s="243">
        <v>50</v>
      </c>
      <c r="J12" s="243" t="s">
        <v>287</v>
      </c>
      <c r="K12" s="243" t="s">
        <v>53</v>
      </c>
      <c r="L12" s="243"/>
      <c r="M12" s="244">
        <v>49327.199999999997</v>
      </c>
      <c r="N12" s="244"/>
      <c r="O12" s="244">
        <v>49327.199999999997</v>
      </c>
      <c r="P12" s="244"/>
      <c r="Q12" s="243" t="s">
        <v>271</v>
      </c>
      <c r="R12" s="458" t="s">
        <v>694</v>
      </c>
    </row>
    <row r="13" spans="1:18" s="203" customFormat="1">
      <c r="A13" s="757">
        <v>5</v>
      </c>
      <c r="B13" s="816">
        <v>1.4</v>
      </c>
      <c r="C13" s="816">
        <v>4</v>
      </c>
      <c r="D13" s="816">
        <v>5</v>
      </c>
      <c r="E13" s="812" t="s">
        <v>288</v>
      </c>
      <c r="F13" s="812" t="s">
        <v>289</v>
      </c>
      <c r="G13" s="812" t="s">
        <v>290</v>
      </c>
      <c r="H13" s="243" t="s">
        <v>279</v>
      </c>
      <c r="I13" s="243">
        <v>2</v>
      </c>
      <c r="J13" s="812" t="s">
        <v>291</v>
      </c>
      <c r="K13" s="812" t="s">
        <v>53</v>
      </c>
      <c r="L13" s="812"/>
      <c r="M13" s="810">
        <v>36708.120000000003</v>
      </c>
      <c r="N13" s="810"/>
      <c r="O13" s="810">
        <v>36708.120000000003</v>
      </c>
      <c r="P13" s="810"/>
      <c r="Q13" s="812" t="s">
        <v>271</v>
      </c>
      <c r="R13" s="807" t="s">
        <v>694</v>
      </c>
    </row>
    <row r="14" spans="1:18" s="203" customFormat="1" ht="30">
      <c r="A14" s="758"/>
      <c r="B14" s="818"/>
      <c r="C14" s="818"/>
      <c r="D14" s="818"/>
      <c r="E14" s="815"/>
      <c r="F14" s="815"/>
      <c r="G14" s="815"/>
      <c r="H14" s="243" t="s">
        <v>162</v>
      </c>
      <c r="I14" s="243">
        <v>120</v>
      </c>
      <c r="J14" s="815"/>
      <c r="K14" s="815"/>
      <c r="L14" s="815"/>
      <c r="M14" s="814"/>
      <c r="N14" s="814"/>
      <c r="O14" s="814"/>
      <c r="P14" s="814"/>
      <c r="Q14" s="815"/>
      <c r="R14" s="808"/>
    </row>
    <row r="15" spans="1:18" s="203" customFormat="1" ht="30">
      <c r="A15" s="759"/>
      <c r="B15" s="817"/>
      <c r="C15" s="817"/>
      <c r="D15" s="817"/>
      <c r="E15" s="813"/>
      <c r="F15" s="813"/>
      <c r="G15" s="813"/>
      <c r="H15" s="243" t="s">
        <v>292</v>
      </c>
      <c r="I15" s="243">
        <v>50</v>
      </c>
      <c r="J15" s="813"/>
      <c r="K15" s="813"/>
      <c r="L15" s="813"/>
      <c r="M15" s="811"/>
      <c r="N15" s="811"/>
      <c r="O15" s="811"/>
      <c r="P15" s="811"/>
      <c r="Q15" s="813"/>
      <c r="R15" s="809"/>
    </row>
    <row r="16" spans="1:18" s="203" customFormat="1">
      <c r="A16" s="783">
        <v>6</v>
      </c>
      <c r="B16" s="819">
        <v>1.5</v>
      </c>
      <c r="C16" s="819">
        <v>4.5</v>
      </c>
      <c r="D16" s="819">
        <v>2</v>
      </c>
      <c r="E16" s="805" t="s">
        <v>293</v>
      </c>
      <c r="F16" s="805" t="s">
        <v>294</v>
      </c>
      <c r="G16" s="805" t="s">
        <v>295</v>
      </c>
      <c r="H16" s="243" t="s">
        <v>279</v>
      </c>
      <c r="I16" s="243">
        <v>2</v>
      </c>
      <c r="J16" s="805" t="s">
        <v>296</v>
      </c>
      <c r="K16" s="805" t="s">
        <v>53</v>
      </c>
      <c r="L16" s="805"/>
      <c r="M16" s="806">
        <v>36708.120000000003</v>
      </c>
      <c r="N16" s="806"/>
      <c r="O16" s="806">
        <v>36708.120000000003</v>
      </c>
      <c r="P16" s="806"/>
      <c r="Q16" s="805" t="s">
        <v>271</v>
      </c>
      <c r="R16" s="807" t="s">
        <v>694</v>
      </c>
    </row>
    <row r="17" spans="1:18" s="203" customFormat="1" ht="30">
      <c r="A17" s="783"/>
      <c r="B17" s="819"/>
      <c r="C17" s="819"/>
      <c r="D17" s="819"/>
      <c r="E17" s="805"/>
      <c r="F17" s="805"/>
      <c r="G17" s="805"/>
      <c r="H17" s="243" t="s">
        <v>162</v>
      </c>
      <c r="I17" s="243">
        <v>120</v>
      </c>
      <c r="J17" s="805"/>
      <c r="K17" s="805"/>
      <c r="L17" s="805"/>
      <c r="M17" s="806"/>
      <c r="N17" s="806"/>
      <c r="O17" s="806"/>
      <c r="P17" s="806"/>
      <c r="Q17" s="805"/>
      <c r="R17" s="808"/>
    </row>
    <row r="18" spans="1:18" s="203" customFormat="1" ht="30">
      <c r="A18" s="783"/>
      <c r="B18" s="819"/>
      <c r="C18" s="819"/>
      <c r="D18" s="819"/>
      <c r="E18" s="805"/>
      <c r="F18" s="805"/>
      <c r="G18" s="805"/>
      <c r="H18" s="243" t="s">
        <v>101</v>
      </c>
      <c r="I18" s="243">
        <v>50</v>
      </c>
      <c r="J18" s="805"/>
      <c r="K18" s="805"/>
      <c r="L18" s="805"/>
      <c r="M18" s="806"/>
      <c r="N18" s="806"/>
      <c r="O18" s="806"/>
      <c r="P18" s="806"/>
      <c r="Q18" s="805"/>
      <c r="R18" s="809"/>
    </row>
    <row r="19" spans="1:18" s="203" customFormat="1" ht="61.5" customHeight="1">
      <c r="A19" s="526">
        <v>7</v>
      </c>
      <c r="B19" s="526">
        <v>1</v>
      </c>
      <c r="C19" s="526">
        <v>4</v>
      </c>
      <c r="D19" s="526">
        <v>5</v>
      </c>
      <c r="E19" s="526" t="s">
        <v>1075</v>
      </c>
      <c r="F19" s="822" t="s">
        <v>1076</v>
      </c>
      <c r="G19" s="526" t="s">
        <v>1077</v>
      </c>
      <c r="H19" s="123" t="s">
        <v>1078</v>
      </c>
      <c r="I19" s="123" t="s">
        <v>1079</v>
      </c>
      <c r="J19" s="566" t="s">
        <v>1080</v>
      </c>
      <c r="K19" s="526" t="s">
        <v>944</v>
      </c>
      <c r="L19" s="526" t="s">
        <v>42</v>
      </c>
      <c r="M19" s="529"/>
      <c r="N19" s="820">
        <v>7712.1</v>
      </c>
      <c r="O19" s="529"/>
      <c r="P19" s="820">
        <f>N19</f>
        <v>7712.1</v>
      </c>
      <c r="Q19" s="526" t="s">
        <v>1081</v>
      </c>
      <c r="R19" s="526" t="s">
        <v>1082</v>
      </c>
    </row>
    <row r="20" spans="1:18" s="203" customFormat="1" ht="50.25" customHeight="1">
      <c r="A20" s="527"/>
      <c r="B20" s="527"/>
      <c r="C20" s="527"/>
      <c r="D20" s="527"/>
      <c r="E20" s="527"/>
      <c r="F20" s="823"/>
      <c r="G20" s="527"/>
      <c r="H20" s="260" t="s">
        <v>763</v>
      </c>
      <c r="I20" s="260" t="s">
        <v>1083</v>
      </c>
      <c r="J20" s="567"/>
      <c r="K20" s="527"/>
      <c r="L20" s="527"/>
      <c r="M20" s="530"/>
      <c r="N20" s="821"/>
      <c r="O20" s="530"/>
      <c r="P20" s="530"/>
      <c r="Q20" s="527"/>
      <c r="R20" s="527"/>
    </row>
    <row r="21" spans="1:18" s="203" customFormat="1" ht="196.5" customHeight="1">
      <c r="A21" s="260">
        <v>8</v>
      </c>
      <c r="B21" s="260">
        <v>1</v>
      </c>
      <c r="C21" s="260">
        <v>4</v>
      </c>
      <c r="D21" s="260">
        <v>5</v>
      </c>
      <c r="E21" s="260" t="s">
        <v>1084</v>
      </c>
      <c r="F21" s="459" t="s">
        <v>1085</v>
      </c>
      <c r="G21" s="260" t="s">
        <v>1086</v>
      </c>
      <c r="H21" s="260" t="s">
        <v>281</v>
      </c>
      <c r="I21" s="260">
        <v>35</v>
      </c>
      <c r="J21" s="254" t="s">
        <v>1087</v>
      </c>
      <c r="K21" s="260" t="s">
        <v>944</v>
      </c>
      <c r="L21" s="260" t="s">
        <v>35</v>
      </c>
      <c r="M21" s="260"/>
      <c r="N21" s="287">
        <v>65778.320000000007</v>
      </c>
      <c r="O21" s="260"/>
      <c r="P21" s="287">
        <f>N21</f>
        <v>65778.320000000007</v>
      </c>
      <c r="Q21" s="260" t="s">
        <v>1081</v>
      </c>
      <c r="R21" s="260" t="s">
        <v>1082</v>
      </c>
    </row>
    <row r="22" spans="1:18" s="203" customFormat="1" ht="192">
      <c r="A22" s="260">
        <v>9</v>
      </c>
      <c r="B22" s="260">
        <v>1</v>
      </c>
      <c r="C22" s="260">
        <v>4</v>
      </c>
      <c r="D22" s="260">
        <v>5</v>
      </c>
      <c r="E22" s="260" t="s">
        <v>1088</v>
      </c>
      <c r="F22" s="459" t="s">
        <v>1089</v>
      </c>
      <c r="G22" s="260" t="s">
        <v>37</v>
      </c>
      <c r="H22" s="260" t="s">
        <v>281</v>
      </c>
      <c r="I22" s="260">
        <v>65</v>
      </c>
      <c r="J22" s="254" t="s">
        <v>1090</v>
      </c>
      <c r="K22" s="260" t="s">
        <v>944</v>
      </c>
      <c r="L22" s="260" t="s">
        <v>35</v>
      </c>
      <c r="M22" s="260"/>
      <c r="N22" s="287">
        <v>8293.48</v>
      </c>
      <c r="O22" s="260"/>
      <c r="P22" s="287">
        <f>N22</f>
        <v>8293.48</v>
      </c>
      <c r="Q22" s="260" t="s">
        <v>1081</v>
      </c>
      <c r="R22" s="260" t="s">
        <v>1082</v>
      </c>
    </row>
    <row r="23" spans="1:18" s="203" customFormat="1" ht="204">
      <c r="A23" s="260">
        <v>10</v>
      </c>
      <c r="B23" s="260">
        <v>1</v>
      </c>
      <c r="C23" s="260">
        <v>4</v>
      </c>
      <c r="D23" s="260">
        <v>5</v>
      </c>
      <c r="E23" s="93" t="s">
        <v>1091</v>
      </c>
      <c r="F23" s="459" t="s">
        <v>1092</v>
      </c>
      <c r="G23" s="260" t="s">
        <v>37</v>
      </c>
      <c r="H23" s="260" t="s">
        <v>281</v>
      </c>
      <c r="I23" s="260">
        <v>60</v>
      </c>
      <c r="J23" s="254" t="s">
        <v>1093</v>
      </c>
      <c r="K23" s="260" t="s">
        <v>944</v>
      </c>
      <c r="L23" s="260" t="s">
        <v>35</v>
      </c>
      <c r="M23" s="260"/>
      <c r="N23" s="287">
        <v>8424.2900000000009</v>
      </c>
      <c r="O23" s="260"/>
      <c r="P23" s="287">
        <f>N23</f>
        <v>8424.2900000000009</v>
      </c>
      <c r="Q23" s="260" t="s">
        <v>1081</v>
      </c>
      <c r="R23" s="260" t="s">
        <v>1082</v>
      </c>
    </row>
    <row r="24" spans="1:18" s="203" customFormat="1" ht="120">
      <c r="A24" s="260">
        <v>11</v>
      </c>
      <c r="B24" s="260">
        <v>1</v>
      </c>
      <c r="C24" s="260">
        <v>4</v>
      </c>
      <c r="D24" s="260">
        <v>5</v>
      </c>
      <c r="E24" s="260" t="s">
        <v>1094</v>
      </c>
      <c r="F24" s="459" t="s">
        <v>1095</v>
      </c>
      <c r="G24" s="260" t="s">
        <v>108</v>
      </c>
      <c r="H24" s="260" t="s">
        <v>281</v>
      </c>
      <c r="I24" s="260">
        <v>65</v>
      </c>
      <c r="J24" s="260" t="s">
        <v>1096</v>
      </c>
      <c r="K24" s="260" t="s">
        <v>944</v>
      </c>
      <c r="L24" s="260" t="s">
        <v>35</v>
      </c>
      <c r="M24" s="260"/>
      <c r="N24" s="287">
        <v>9624</v>
      </c>
      <c r="O24" s="260"/>
      <c r="P24" s="287">
        <f>N24</f>
        <v>9624</v>
      </c>
      <c r="Q24" s="260" t="s">
        <v>1081</v>
      </c>
      <c r="R24" s="260" t="s">
        <v>1082</v>
      </c>
    </row>
    <row r="27" spans="1:18">
      <c r="K27" s="543" t="s">
        <v>938</v>
      </c>
      <c r="L27" s="543"/>
      <c r="M27" s="543"/>
      <c r="N27" s="543"/>
      <c r="O27" s="543" t="s">
        <v>939</v>
      </c>
      <c r="P27" s="543"/>
      <c r="Q27" s="543"/>
      <c r="R27" s="543"/>
    </row>
    <row r="28" spans="1:18">
      <c r="K28" s="543" t="s">
        <v>946</v>
      </c>
      <c r="L28" s="543"/>
      <c r="M28" s="543" t="s">
        <v>947</v>
      </c>
      <c r="N28" s="543"/>
      <c r="O28" s="543" t="s">
        <v>946</v>
      </c>
      <c r="P28" s="543"/>
      <c r="Q28" s="543" t="s">
        <v>947</v>
      </c>
      <c r="R28" s="543"/>
    </row>
    <row r="29" spans="1:18">
      <c r="K29" s="117" t="s">
        <v>940</v>
      </c>
      <c r="L29" s="117" t="s">
        <v>941</v>
      </c>
      <c r="M29" s="117" t="s">
        <v>942</v>
      </c>
      <c r="N29" s="117" t="s">
        <v>941</v>
      </c>
      <c r="O29" s="117" t="s">
        <v>942</v>
      </c>
      <c r="P29" s="117" t="s">
        <v>941</v>
      </c>
      <c r="Q29" s="117" t="s">
        <v>940</v>
      </c>
      <c r="R29" s="117" t="s">
        <v>941</v>
      </c>
    </row>
    <row r="30" spans="1:18">
      <c r="K30" s="108">
        <v>6</v>
      </c>
      <c r="L30" s="111">
        <v>275099.09000000003</v>
      </c>
      <c r="M30" s="108">
        <v>5</v>
      </c>
      <c r="N30" s="111">
        <v>99832.19</v>
      </c>
      <c r="O30" s="108" t="s">
        <v>944</v>
      </c>
      <c r="P30" s="112" t="s">
        <v>944</v>
      </c>
      <c r="Q30" s="108" t="s">
        <v>944</v>
      </c>
      <c r="R30" s="112" t="s">
        <v>944</v>
      </c>
    </row>
  </sheetData>
  <mergeCells count="102">
    <mergeCell ref="K27:N27"/>
    <mergeCell ref="O27:R27"/>
    <mergeCell ref="K28:L28"/>
    <mergeCell ref="M28:N28"/>
    <mergeCell ref="O28:P28"/>
    <mergeCell ref="Q28:R28"/>
    <mergeCell ref="D4:D5"/>
    <mergeCell ref="E4:E5"/>
    <mergeCell ref="Q4:Q5"/>
    <mergeCell ref="R4:R5"/>
    <mergeCell ref="K4:L4"/>
    <mergeCell ref="M4:N4"/>
    <mergeCell ref="O4:P4"/>
    <mergeCell ref="A19:A20"/>
    <mergeCell ref="R19:R20"/>
    <mergeCell ref="M19:M20"/>
    <mergeCell ref="N19:N20"/>
    <mergeCell ref="O19:O20"/>
    <mergeCell ref="P19:P20"/>
    <mergeCell ref="Q19:Q20"/>
    <mergeCell ref="F19:F20"/>
    <mergeCell ref="G19:G20"/>
    <mergeCell ref="J19:J20"/>
    <mergeCell ref="K19:K20"/>
    <mergeCell ref="L19:L20"/>
    <mergeCell ref="B19:B20"/>
    <mergeCell ref="C19:C20"/>
    <mergeCell ref="D19:D20"/>
    <mergeCell ref="E19:E20"/>
    <mergeCell ref="G4:G5"/>
    <mergeCell ref="H4:I4"/>
    <mergeCell ref="J4:J5"/>
    <mergeCell ref="F4:F5"/>
    <mergeCell ref="A16:A18"/>
    <mergeCell ref="B16:B18"/>
    <mergeCell ref="C16:C18"/>
    <mergeCell ref="D16:D18"/>
    <mergeCell ref="E16:E18"/>
    <mergeCell ref="F16:F18"/>
    <mergeCell ref="G16:G18"/>
    <mergeCell ref="J16:J18"/>
    <mergeCell ref="A4:A5"/>
    <mergeCell ref="B4:B5"/>
    <mergeCell ref="C4:C5"/>
    <mergeCell ref="H8:H9"/>
    <mergeCell ref="I8:I9"/>
    <mergeCell ref="O8:O9"/>
    <mergeCell ref="N13:N15"/>
    <mergeCell ref="O13:O15"/>
    <mergeCell ref="A13:A15"/>
    <mergeCell ref="B13:B15"/>
    <mergeCell ref="C13:C15"/>
    <mergeCell ref="D13:D15"/>
    <mergeCell ref="E13:E15"/>
    <mergeCell ref="F13:F15"/>
    <mergeCell ref="G13:G15"/>
    <mergeCell ref="G10:G11"/>
    <mergeCell ref="J13:J15"/>
    <mergeCell ref="K13:K15"/>
    <mergeCell ref="L13:L15"/>
    <mergeCell ref="M13:M15"/>
    <mergeCell ref="J10:J11"/>
    <mergeCell ref="K10:K11"/>
    <mergeCell ref="R8:R9"/>
    <mergeCell ref="R13:R15"/>
    <mergeCell ref="Q8:Q9"/>
    <mergeCell ref="A10:A11"/>
    <mergeCell ref="B10:B11"/>
    <mergeCell ref="C10:C11"/>
    <mergeCell ref="D10:D11"/>
    <mergeCell ref="E10:E11"/>
    <mergeCell ref="F10:F11"/>
    <mergeCell ref="L10:L11"/>
    <mergeCell ref="M10:M11"/>
    <mergeCell ref="P8:P9"/>
    <mergeCell ref="A8:A9"/>
    <mergeCell ref="B8:B9"/>
    <mergeCell ref="C8:C9"/>
    <mergeCell ref="D8:D9"/>
    <mergeCell ref="E8:E9"/>
    <mergeCell ref="F8:F9"/>
    <mergeCell ref="G8:G9"/>
    <mergeCell ref="J8:J9"/>
    <mergeCell ref="K8:K9"/>
    <mergeCell ref="L8:L9"/>
    <mergeCell ref="M8:M9"/>
    <mergeCell ref="N8:N9"/>
    <mergeCell ref="K16:K18"/>
    <mergeCell ref="L16:L18"/>
    <mergeCell ref="O16:O18"/>
    <mergeCell ref="P16:P18"/>
    <mergeCell ref="Q16:Q18"/>
    <mergeCell ref="R16:R18"/>
    <mergeCell ref="O10:O11"/>
    <mergeCell ref="P10:P11"/>
    <mergeCell ref="Q10:Q11"/>
    <mergeCell ref="R10:R11"/>
    <mergeCell ref="M16:M18"/>
    <mergeCell ref="N16:N18"/>
    <mergeCell ref="P13:P15"/>
    <mergeCell ref="Q13:Q15"/>
    <mergeCell ref="N10:N11"/>
  </mergeCells>
  <pageMargins left="0.25" right="0.25" top="0.75" bottom="0.75" header="0.3" footer="0.3"/>
  <pageSetup paperSize="8" scale="53" fitToHeight="0" orientation="landscape" horizontalDpi="4294967292"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1"/>
  <sheetViews>
    <sheetView topLeftCell="G22" workbookViewId="0">
      <selection activeCell="K31" sqref="K31:R31"/>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4.7109375" style="52"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5831</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824"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825"/>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62" t="s">
        <v>33</v>
      </c>
    </row>
    <row r="7" spans="1:18" s="203" customFormat="1" ht="41.25" customHeight="1">
      <c r="A7" s="766">
        <v>1</v>
      </c>
      <c r="B7" s="760" t="s">
        <v>45</v>
      </c>
      <c r="C7" s="760">
        <v>4</v>
      </c>
      <c r="D7" s="760">
        <v>2</v>
      </c>
      <c r="E7" s="757" t="s">
        <v>297</v>
      </c>
      <c r="F7" s="757" t="s">
        <v>298</v>
      </c>
      <c r="G7" s="757" t="s">
        <v>299</v>
      </c>
      <c r="H7" s="246" t="s">
        <v>55</v>
      </c>
      <c r="I7" s="246">
        <v>100</v>
      </c>
      <c r="J7" s="757" t="s">
        <v>300</v>
      </c>
      <c r="K7" s="757" t="s">
        <v>42</v>
      </c>
      <c r="L7" s="757"/>
      <c r="M7" s="763">
        <v>13360.35</v>
      </c>
      <c r="N7" s="763"/>
      <c r="O7" s="763">
        <v>13360.35</v>
      </c>
      <c r="P7" s="763"/>
      <c r="Q7" s="757" t="s">
        <v>301</v>
      </c>
      <c r="R7" s="826" t="s">
        <v>677</v>
      </c>
    </row>
    <row r="8" spans="1:18" s="203" customFormat="1" ht="54.6" customHeight="1">
      <c r="A8" s="766"/>
      <c r="B8" s="762"/>
      <c r="C8" s="762"/>
      <c r="D8" s="762"/>
      <c r="E8" s="759"/>
      <c r="F8" s="759"/>
      <c r="G8" s="759"/>
      <c r="H8" s="246" t="s">
        <v>302</v>
      </c>
      <c r="I8" s="246">
        <v>120</v>
      </c>
      <c r="J8" s="759"/>
      <c r="K8" s="759"/>
      <c r="L8" s="759"/>
      <c r="M8" s="765"/>
      <c r="N8" s="765"/>
      <c r="O8" s="765"/>
      <c r="P8" s="765"/>
      <c r="Q8" s="759"/>
      <c r="R8" s="753"/>
    </row>
    <row r="9" spans="1:18" s="203" customFormat="1" ht="125.45" customHeight="1">
      <c r="A9" s="760">
        <v>2</v>
      </c>
      <c r="B9" s="760">
        <v>1</v>
      </c>
      <c r="C9" s="760">
        <v>4</v>
      </c>
      <c r="D9" s="760">
        <v>5</v>
      </c>
      <c r="E9" s="757" t="s">
        <v>303</v>
      </c>
      <c r="F9" s="757" t="s">
        <v>304</v>
      </c>
      <c r="G9" s="757" t="s">
        <v>305</v>
      </c>
      <c r="H9" s="246" t="s">
        <v>101</v>
      </c>
      <c r="I9" s="246">
        <v>80</v>
      </c>
      <c r="J9" s="757" t="s">
        <v>306</v>
      </c>
      <c r="K9" s="757" t="s">
        <v>44</v>
      </c>
      <c r="L9" s="757">
        <v>0</v>
      </c>
      <c r="M9" s="763">
        <v>43793.06</v>
      </c>
      <c r="N9" s="763">
        <v>0</v>
      </c>
      <c r="O9" s="763">
        <v>43793.06</v>
      </c>
      <c r="P9" s="763">
        <v>0</v>
      </c>
      <c r="Q9" s="757" t="s">
        <v>301</v>
      </c>
      <c r="R9" s="526" t="s">
        <v>678</v>
      </c>
    </row>
    <row r="10" spans="1:18" s="203" customFormat="1" ht="31.15" customHeight="1">
      <c r="A10" s="762"/>
      <c r="B10" s="762"/>
      <c r="C10" s="762"/>
      <c r="D10" s="762"/>
      <c r="E10" s="759"/>
      <c r="F10" s="759"/>
      <c r="G10" s="759"/>
      <c r="H10" s="246" t="s">
        <v>292</v>
      </c>
      <c r="I10" s="246">
        <v>240</v>
      </c>
      <c r="J10" s="759"/>
      <c r="K10" s="759"/>
      <c r="L10" s="759"/>
      <c r="M10" s="765"/>
      <c r="N10" s="765"/>
      <c r="O10" s="765"/>
      <c r="P10" s="765"/>
      <c r="Q10" s="759"/>
      <c r="R10" s="527"/>
    </row>
    <row r="11" spans="1:18" s="203" customFormat="1" ht="41.25" customHeight="1">
      <c r="A11" s="760">
        <v>3</v>
      </c>
      <c r="B11" s="760">
        <v>1.5</v>
      </c>
      <c r="C11" s="760">
        <v>4</v>
      </c>
      <c r="D11" s="760">
        <v>2</v>
      </c>
      <c r="E11" s="757" t="s">
        <v>307</v>
      </c>
      <c r="F11" s="757" t="s">
        <v>308</v>
      </c>
      <c r="G11" s="757" t="s">
        <v>309</v>
      </c>
      <c r="H11" s="246" t="s">
        <v>101</v>
      </c>
      <c r="I11" s="246">
        <v>80</v>
      </c>
      <c r="J11" s="757" t="s">
        <v>311</v>
      </c>
      <c r="K11" s="757" t="s">
        <v>44</v>
      </c>
      <c r="L11" s="757"/>
      <c r="M11" s="763">
        <v>16398.2</v>
      </c>
      <c r="N11" s="763"/>
      <c r="O11" s="763">
        <v>16398.2</v>
      </c>
      <c r="P11" s="763"/>
      <c r="Q11" s="757" t="s">
        <v>301</v>
      </c>
      <c r="R11" s="526" t="s">
        <v>679</v>
      </c>
    </row>
    <row r="12" spans="1:18" s="203" customFormat="1" ht="48" customHeight="1">
      <c r="A12" s="761"/>
      <c r="B12" s="761"/>
      <c r="C12" s="761"/>
      <c r="D12" s="761"/>
      <c r="E12" s="758"/>
      <c r="F12" s="758"/>
      <c r="G12" s="758"/>
      <c r="H12" s="246" t="s">
        <v>722</v>
      </c>
      <c r="I12" s="246">
        <v>88</v>
      </c>
      <c r="J12" s="758"/>
      <c r="K12" s="758"/>
      <c r="L12" s="758"/>
      <c r="M12" s="764"/>
      <c r="N12" s="764"/>
      <c r="O12" s="764"/>
      <c r="P12" s="764"/>
      <c r="Q12" s="758"/>
      <c r="R12" s="531"/>
    </row>
    <row r="13" spans="1:18" s="203" customFormat="1" ht="32.25" customHeight="1">
      <c r="A13" s="762"/>
      <c r="B13" s="762"/>
      <c r="C13" s="762"/>
      <c r="D13" s="762"/>
      <c r="E13" s="759"/>
      <c r="F13" s="759"/>
      <c r="G13" s="759"/>
      <c r="H13" s="246" t="s">
        <v>312</v>
      </c>
      <c r="I13" s="246">
        <v>500</v>
      </c>
      <c r="J13" s="759"/>
      <c r="K13" s="759"/>
      <c r="L13" s="759"/>
      <c r="M13" s="765"/>
      <c r="N13" s="765"/>
      <c r="O13" s="765"/>
      <c r="P13" s="765"/>
      <c r="Q13" s="759"/>
      <c r="R13" s="527"/>
    </row>
    <row r="14" spans="1:18" s="203" customFormat="1" ht="67.5" customHeight="1">
      <c r="A14" s="760">
        <v>4</v>
      </c>
      <c r="B14" s="760">
        <v>1.5</v>
      </c>
      <c r="C14" s="760">
        <v>4</v>
      </c>
      <c r="D14" s="760">
        <v>2</v>
      </c>
      <c r="E14" s="757" t="s">
        <v>313</v>
      </c>
      <c r="F14" s="757" t="s">
        <v>314</v>
      </c>
      <c r="G14" s="757" t="s">
        <v>1222</v>
      </c>
      <c r="H14" s="757" t="s">
        <v>34</v>
      </c>
      <c r="I14" s="757">
        <v>80</v>
      </c>
      <c r="J14" s="757" t="s">
        <v>315</v>
      </c>
      <c r="K14" s="757" t="s">
        <v>44</v>
      </c>
      <c r="L14" s="757"/>
      <c r="M14" s="763">
        <v>12762.05</v>
      </c>
      <c r="N14" s="763"/>
      <c r="O14" s="763">
        <v>12762.05</v>
      </c>
      <c r="P14" s="763"/>
      <c r="Q14" s="757" t="s">
        <v>301</v>
      </c>
      <c r="R14" s="526" t="s">
        <v>679</v>
      </c>
    </row>
    <row r="15" spans="1:18" s="203" customFormat="1" ht="28.5" customHeight="1">
      <c r="A15" s="762"/>
      <c r="B15" s="762"/>
      <c r="C15" s="762"/>
      <c r="D15" s="762"/>
      <c r="E15" s="759"/>
      <c r="F15" s="759"/>
      <c r="G15" s="759"/>
      <c r="H15" s="759"/>
      <c r="I15" s="759"/>
      <c r="J15" s="759"/>
      <c r="K15" s="759"/>
      <c r="L15" s="759"/>
      <c r="M15" s="765"/>
      <c r="N15" s="765"/>
      <c r="O15" s="765"/>
      <c r="P15" s="765"/>
      <c r="Q15" s="759"/>
      <c r="R15" s="527"/>
    </row>
    <row r="16" spans="1:18" s="203" customFormat="1" ht="153" customHeight="1">
      <c r="A16" s="240">
        <v>5</v>
      </c>
      <c r="B16" s="240" t="s">
        <v>47</v>
      </c>
      <c r="C16" s="240">
        <v>4</v>
      </c>
      <c r="D16" s="240">
        <v>2</v>
      </c>
      <c r="E16" s="246" t="s">
        <v>723</v>
      </c>
      <c r="F16" s="246" t="s">
        <v>316</v>
      </c>
      <c r="G16" s="240" t="s">
        <v>317</v>
      </c>
      <c r="H16" s="246" t="s">
        <v>312</v>
      </c>
      <c r="I16" s="246">
        <v>300</v>
      </c>
      <c r="J16" s="246" t="s">
        <v>318</v>
      </c>
      <c r="K16" s="246"/>
      <c r="L16" s="246" t="s">
        <v>35</v>
      </c>
      <c r="M16" s="12"/>
      <c r="N16" s="12">
        <v>38283.199999999997</v>
      </c>
      <c r="O16" s="12"/>
      <c r="P16" s="12">
        <v>38283.199999999997</v>
      </c>
      <c r="Q16" s="246" t="s">
        <v>301</v>
      </c>
      <c r="R16" s="288" t="s">
        <v>679</v>
      </c>
    </row>
    <row r="17" spans="1:18" s="203" customFormat="1" ht="48.75" customHeight="1">
      <c r="A17" s="757">
        <v>6</v>
      </c>
      <c r="B17" s="760">
        <v>1</v>
      </c>
      <c r="C17" s="760">
        <v>4</v>
      </c>
      <c r="D17" s="760">
        <v>2</v>
      </c>
      <c r="E17" s="757" t="s">
        <v>319</v>
      </c>
      <c r="F17" s="757" t="s">
        <v>724</v>
      </c>
      <c r="G17" s="757" t="s">
        <v>320</v>
      </c>
      <c r="H17" s="246" t="s">
        <v>34</v>
      </c>
      <c r="I17" s="246">
        <v>25</v>
      </c>
      <c r="J17" s="757" t="s">
        <v>321</v>
      </c>
      <c r="K17" s="757" t="s">
        <v>53</v>
      </c>
      <c r="L17" s="757"/>
      <c r="M17" s="763">
        <v>9638.4</v>
      </c>
      <c r="N17" s="763"/>
      <c r="O17" s="763">
        <v>9638.4</v>
      </c>
      <c r="P17" s="763"/>
      <c r="Q17" s="757" t="s">
        <v>301</v>
      </c>
      <c r="R17" s="526" t="s">
        <v>679</v>
      </c>
    </row>
    <row r="18" spans="1:18" s="203" customFormat="1" ht="51.75" customHeight="1">
      <c r="A18" s="758"/>
      <c r="B18" s="761"/>
      <c r="C18" s="761"/>
      <c r="D18" s="761"/>
      <c r="E18" s="758"/>
      <c r="F18" s="758"/>
      <c r="G18" s="758"/>
      <c r="H18" s="246" t="s">
        <v>725</v>
      </c>
      <c r="I18" s="246">
        <v>2</v>
      </c>
      <c r="J18" s="758"/>
      <c r="K18" s="758"/>
      <c r="L18" s="758"/>
      <c r="M18" s="764"/>
      <c r="N18" s="764"/>
      <c r="O18" s="764"/>
      <c r="P18" s="764"/>
      <c r="Q18" s="758"/>
      <c r="R18" s="531"/>
    </row>
    <row r="19" spans="1:18" s="203" customFormat="1" ht="50.25" customHeight="1">
      <c r="A19" s="759"/>
      <c r="B19" s="762"/>
      <c r="C19" s="762"/>
      <c r="D19" s="762"/>
      <c r="E19" s="759"/>
      <c r="F19" s="759"/>
      <c r="G19" s="759"/>
      <c r="H19" s="246" t="s">
        <v>726</v>
      </c>
      <c r="I19" s="246" t="s">
        <v>727</v>
      </c>
      <c r="J19" s="759"/>
      <c r="K19" s="759"/>
      <c r="L19" s="759"/>
      <c r="M19" s="765"/>
      <c r="N19" s="765"/>
      <c r="O19" s="765"/>
      <c r="P19" s="765"/>
      <c r="Q19" s="759"/>
      <c r="R19" s="527"/>
    </row>
    <row r="20" spans="1:18" s="203" customFormat="1" ht="255">
      <c r="A20" s="246">
        <v>7</v>
      </c>
      <c r="B20" s="240">
        <v>1.2</v>
      </c>
      <c r="C20" s="240">
        <v>1.4</v>
      </c>
      <c r="D20" s="240">
        <v>2</v>
      </c>
      <c r="E20" s="246" t="s">
        <v>728</v>
      </c>
      <c r="F20" s="246" t="s">
        <v>322</v>
      </c>
      <c r="G20" s="246" t="s">
        <v>323</v>
      </c>
      <c r="H20" s="246" t="s">
        <v>324</v>
      </c>
      <c r="I20" s="246">
        <v>35</v>
      </c>
      <c r="J20" s="246" t="s">
        <v>730</v>
      </c>
      <c r="K20" s="246" t="s">
        <v>53</v>
      </c>
      <c r="L20" s="246"/>
      <c r="M20" s="12">
        <v>19187.62</v>
      </c>
      <c r="N20" s="12"/>
      <c r="O20" s="12">
        <v>19187.62</v>
      </c>
      <c r="P20" s="12"/>
      <c r="Q20" s="246" t="s">
        <v>301</v>
      </c>
      <c r="R20" s="288" t="s">
        <v>729</v>
      </c>
    </row>
    <row r="21" spans="1:18" s="203" customFormat="1" ht="24.75" customHeight="1">
      <c r="A21" s="526">
        <v>8</v>
      </c>
      <c r="B21" s="526">
        <v>1</v>
      </c>
      <c r="C21" s="526">
        <v>4</v>
      </c>
      <c r="D21" s="526">
        <v>2</v>
      </c>
      <c r="E21" s="526" t="s">
        <v>1097</v>
      </c>
      <c r="F21" s="822" t="s">
        <v>1098</v>
      </c>
      <c r="G21" s="526" t="s">
        <v>1001</v>
      </c>
      <c r="H21" s="123" t="s">
        <v>281</v>
      </c>
      <c r="I21" s="123">
        <v>30</v>
      </c>
      <c r="J21" s="566" t="s">
        <v>1099</v>
      </c>
      <c r="K21" s="526"/>
      <c r="L21" s="526" t="s">
        <v>38</v>
      </c>
      <c r="M21" s="529"/>
      <c r="N21" s="820">
        <v>7818.5</v>
      </c>
      <c r="O21" s="529"/>
      <c r="P21" s="820">
        <v>7818.5</v>
      </c>
      <c r="Q21" s="526" t="s">
        <v>1100</v>
      </c>
      <c r="R21" s="526" t="s">
        <v>1101</v>
      </c>
    </row>
    <row r="22" spans="1:18" s="203" customFormat="1" ht="27.75" customHeight="1">
      <c r="A22" s="527"/>
      <c r="B22" s="527"/>
      <c r="C22" s="527"/>
      <c r="D22" s="527"/>
      <c r="E22" s="527"/>
      <c r="F22" s="823"/>
      <c r="G22" s="527"/>
      <c r="H22" s="260" t="s">
        <v>1102</v>
      </c>
      <c r="I22" s="260">
        <v>2</v>
      </c>
      <c r="J22" s="567"/>
      <c r="K22" s="527"/>
      <c r="L22" s="527"/>
      <c r="M22" s="530"/>
      <c r="N22" s="821"/>
      <c r="O22" s="530"/>
      <c r="P22" s="530"/>
      <c r="Q22" s="527"/>
      <c r="R22" s="527"/>
    </row>
    <row r="23" spans="1:18" s="203" customFormat="1" ht="30">
      <c r="A23" s="528">
        <v>9</v>
      </c>
      <c r="B23" s="528">
        <v>1</v>
      </c>
      <c r="C23" s="528">
        <v>4</v>
      </c>
      <c r="D23" s="528">
        <v>5</v>
      </c>
      <c r="E23" s="583" t="s">
        <v>1103</v>
      </c>
      <c r="F23" s="827" t="s">
        <v>1104</v>
      </c>
      <c r="G23" s="610" t="s">
        <v>1086</v>
      </c>
      <c r="H23" s="260" t="s">
        <v>351</v>
      </c>
      <c r="I23" s="260">
        <v>1</v>
      </c>
      <c r="J23" s="579" t="s">
        <v>1099</v>
      </c>
      <c r="K23" s="526"/>
      <c r="L23" s="528" t="s">
        <v>38</v>
      </c>
      <c r="M23" s="528"/>
      <c r="N23" s="598">
        <v>6353.05</v>
      </c>
      <c r="O23" s="528"/>
      <c r="P23" s="598">
        <v>6353.05</v>
      </c>
      <c r="Q23" s="528" t="s">
        <v>1100</v>
      </c>
      <c r="R23" s="528" t="s">
        <v>1101</v>
      </c>
    </row>
    <row r="24" spans="1:18" s="203" customFormat="1">
      <c r="A24" s="528"/>
      <c r="B24" s="528"/>
      <c r="C24" s="528"/>
      <c r="D24" s="528"/>
      <c r="E24" s="585"/>
      <c r="F24" s="827"/>
      <c r="G24" s="612"/>
      <c r="H24" s="260" t="s">
        <v>281</v>
      </c>
      <c r="I24" s="260">
        <v>30</v>
      </c>
      <c r="J24" s="579"/>
      <c r="K24" s="527"/>
      <c r="L24" s="528"/>
      <c r="M24" s="528"/>
      <c r="N24" s="598"/>
      <c r="O24" s="528"/>
      <c r="P24" s="598"/>
      <c r="Q24" s="528"/>
      <c r="R24" s="528"/>
    </row>
    <row r="28" spans="1:18">
      <c r="K28" s="543" t="s">
        <v>938</v>
      </c>
      <c r="L28" s="543"/>
      <c r="M28" s="543"/>
      <c r="N28" s="543"/>
      <c r="O28" s="543" t="s">
        <v>939</v>
      </c>
      <c r="P28" s="543"/>
      <c r="Q28" s="543"/>
      <c r="R28" s="543"/>
    </row>
    <row r="29" spans="1:18">
      <c r="K29" s="543" t="s">
        <v>946</v>
      </c>
      <c r="L29" s="543"/>
      <c r="M29" s="543" t="s">
        <v>947</v>
      </c>
      <c r="N29" s="543"/>
      <c r="O29" s="543" t="s">
        <v>946</v>
      </c>
      <c r="P29" s="543"/>
      <c r="Q29" s="543" t="s">
        <v>947</v>
      </c>
      <c r="R29" s="543"/>
    </row>
    <row r="30" spans="1:18">
      <c r="K30" s="117" t="s">
        <v>940</v>
      </c>
      <c r="L30" s="117" t="s">
        <v>941</v>
      </c>
      <c r="M30" s="117" t="s">
        <v>942</v>
      </c>
      <c r="N30" s="117" t="s">
        <v>941</v>
      </c>
      <c r="O30" s="117" t="s">
        <v>942</v>
      </c>
      <c r="P30" s="117" t="s">
        <v>941</v>
      </c>
      <c r="Q30" s="117" t="s">
        <v>940</v>
      </c>
      <c r="R30" s="117" t="s">
        <v>941</v>
      </c>
    </row>
    <row r="31" spans="1:18">
      <c r="K31" s="108">
        <v>7</v>
      </c>
      <c r="L31" s="111">
        <v>153422.88</v>
      </c>
      <c r="M31" s="108">
        <v>2</v>
      </c>
      <c r="N31" s="111">
        <v>14171.55</v>
      </c>
      <c r="O31" s="108" t="s">
        <v>944</v>
      </c>
      <c r="P31" s="112" t="s">
        <v>944</v>
      </c>
      <c r="Q31" s="108" t="s">
        <v>944</v>
      </c>
      <c r="R31" s="112" t="s">
        <v>944</v>
      </c>
    </row>
  </sheetData>
  <mergeCells count="134">
    <mergeCell ref="K28:N28"/>
    <mergeCell ref="O28:R28"/>
    <mergeCell ref="K29:L29"/>
    <mergeCell ref="M29:N29"/>
    <mergeCell ref="O29:P29"/>
    <mergeCell ref="Q29:R29"/>
    <mergeCell ref="L23:L24"/>
    <mergeCell ref="M23:M24"/>
    <mergeCell ref="N23:N24"/>
    <mergeCell ref="O23:O24"/>
    <mergeCell ref="P23:P24"/>
    <mergeCell ref="Q23:Q24"/>
    <mergeCell ref="R23:R24"/>
    <mergeCell ref="K23:K24"/>
    <mergeCell ref="A21:A22"/>
    <mergeCell ref="A23:A24"/>
    <mergeCell ref="B23:B24"/>
    <mergeCell ref="C23:C24"/>
    <mergeCell ref="D23:D24"/>
    <mergeCell ref="E23:E24"/>
    <mergeCell ref="F23:F24"/>
    <mergeCell ref="G23:G24"/>
    <mergeCell ref="J23:J24"/>
    <mergeCell ref="M21:M22"/>
    <mergeCell ref="N21:N22"/>
    <mergeCell ref="O21:O22"/>
    <mergeCell ref="P21:P22"/>
    <mergeCell ref="Q21:Q22"/>
    <mergeCell ref="R21:R22"/>
    <mergeCell ref="P14:P15"/>
    <mergeCell ref="Q14:Q15"/>
    <mergeCell ref="R14:R15"/>
    <mergeCell ref="B21:B22"/>
    <mergeCell ref="C21:C22"/>
    <mergeCell ref="D21:D22"/>
    <mergeCell ref="E21:E22"/>
    <mergeCell ref="F21:F22"/>
    <mergeCell ref="G21:G22"/>
    <mergeCell ref="J21:J22"/>
    <mergeCell ref="K21:K22"/>
    <mergeCell ref="L21:L22"/>
    <mergeCell ref="Q4:Q5"/>
    <mergeCell ref="R4:R5"/>
    <mergeCell ref="A7:A8"/>
    <mergeCell ref="B7:B8"/>
    <mergeCell ref="C7:C8"/>
    <mergeCell ref="D7:D8"/>
    <mergeCell ref="E7:E8"/>
    <mergeCell ref="F7:F8"/>
    <mergeCell ref="G7:G8"/>
    <mergeCell ref="J7:J8"/>
    <mergeCell ref="G4:G5"/>
    <mergeCell ref="H4:I4"/>
    <mergeCell ref="J4:J5"/>
    <mergeCell ref="K4:L4"/>
    <mergeCell ref="M4:N4"/>
    <mergeCell ref="O4:P4"/>
    <mergeCell ref="F4:F5"/>
    <mergeCell ref="A4:A5"/>
    <mergeCell ref="R7:R8"/>
    <mergeCell ref="B4:B5"/>
    <mergeCell ref="C4:C5"/>
    <mergeCell ref="D4:D5"/>
    <mergeCell ref="E4:E5"/>
    <mergeCell ref="K7:K8"/>
    <mergeCell ref="Q7:Q8"/>
    <mergeCell ref="Q9:Q10"/>
    <mergeCell ref="R9:R10"/>
    <mergeCell ref="P7:P8"/>
    <mergeCell ref="L7:L8"/>
    <mergeCell ref="M7:M8"/>
    <mergeCell ref="N7:N8"/>
    <mergeCell ref="O7:O8"/>
    <mergeCell ref="A9:A10"/>
    <mergeCell ref="B9:B10"/>
    <mergeCell ref="C9:C10"/>
    <mergeCell ref="D9:D10"/>
    <mergeCell ref="E9:E10"/>
    <mergeCell ref="F9:F10"/>
    <mergeCell ref="G9:G10"/>
    <mergeCell ref="J9:J10"/>
    <mergeCell ref="K9:K10"/>
    <mergeCell ref="L9:L10"/>
    <mergeCell ref="M9:M10"/>
    <mergeCell ref="N9:N10"/>
    <mergeCell ref="O9:O10"/>
    <mergeCell ref="P9:P10"/>
    <mergeCell ref="F11:F13"/>
    <mergeCell ref="G11:G13"/>
    <mergeCell ref="J11:J13"/>
    <mergeCell ref="K11:K13"/>
    <mergeCell ref="L11:L13"/>
    <mergeCell ref="A11:A13"/>
    <mergeCell ref="B11:B13"/>
    <mergeCell ref="C11:C13"/>
    <mergeCell ref="D11:D13"/>
    <mergeCell ref="E11:E13"/>
    <mergeCell ref="L14:L15"/>
    <mergeCell ref="M14:M15"/>
    <mergeCell ref="N14:N15"/>
    <mergeCell ref="O14:O15"/>
    <mergeCell ref="H14:H15"/>
    <mergeCell ref="I14:I15"/>
    <mergeCell ref="R11:R13"/>
    <mergeCell ref="M11:M13"/>
    <mergeCell ref="N11:N13"/>
    <mergeCell ref="O11:O13"/>
    <mergeCell ref="P11:P13"/>
    <mergeCell ref="Q11:Q13"/>
    <mergeCell ref="A14:A15"/>
    <mergeCell ref="B14:B15"/>
    <mergeCell ref="C14:C15"/>
    <mergeCell ref="D14:D15"/>
    <mergeCell ref="E14:E15"/>
    <mergeCell ref="F14:F15"/>
    <mergeCell ref="G14:G15"/>
    <mergeCell ref="J14:J15"/>
    <mergeCell ref="K14:K15"/>
    <mergeCell ref="Q17:Q19"/>
    <mergeCell ref="R17:R19"/>
    <mergeCell ref="A17:A19"/>
    <mergeCell ref="B17:B19"/>
    <mergeCell ref="C17:C19"/>
    <mergeCell ref="D17:D19"/>
    <mergeCell ref="E17:E19"/>
    <mergeCell ref="F17:F19"/>
    <mergeCell ref="G17:G19"/>
    <mergeCell ref="J17:J19"/>
    <mergeCell ref="K17:K19"/>
    <mergeCell ref="L17:L19"/>
    <mergeCell ref="M17:M19"/>
    <mergeCell ref="N17:N19"/>
    <mergeCell ref="O17:O19"/>
    <mergeCell ref="P17:P19"/>
  </mergeCells>
  <pageMargins left="0.25" right="0.25" top="0.75" bottom="0.75" header="0.3" footer="0.3"/>
  <pageSetup paperSize="8" scale="53" fitToHeight="0" orientation="landscape"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4"/>
  <sheetViews>
    <sheetView topLeftCell="H30" workbookViewId="0">
      <selection activeCell="K34" sqref="K34:R34"/>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20.2851562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5840</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18" s="203" customFormat="1" ht="34.5" customHeight="1">
      <c r="A7" s="836" t="s">
        <v>325</v>
      </c>
      <c r="B7" s="830">
        <v>1</v>
      </c>
      <c r="C7" s="832" t="s">
        <v>43</v>
      </c>
      <c r="D7" s="838">
        <v>2</v>
      </c>
      <c r="E7" s="832" t="s">
        <v>326</v>
      </c>
      <c r="F7" s="832" t="s">
        <v>327</v>
      </c>
      <c r="G7" s="840" t="s">
        <v>328</v>
      </c>
      <c r="H7" s="19" t="s">
        <v>329</v>
      </c>
      <c r="I7" s="20">
        <v>100</v>
      </c>
      <c r="J7" s="832" t="s">
        <v>330</v>
      </c>
      <c r="K7" s="832" t="s">
        <v>44</v>
      </c>
      <c r="L7" s="832"/>
      <c r="M7" s="763">
        <v>23877</v>
      </c>
      <c r="N7" s="763"/>
      <c r="O7" s="763">
        <v>23877</v>
      </c>
      <c r="P7" s="763"/>
      <c r="Q7" s="830" t="s">
        <v>331</v>
      </c>
      <c r="R7" s="834" t="s">
        <v>683</v>
      </c>
    </row>
    <row r="8" spans="1:18" s="203" customFormat="1" ht="29.25" customHeight="1">
      <c r="A8" s="837"/>
      <c r="B8" s="831"/>
      <c r="C8" s="833"/>
      <c r="D8" s="839"/>
      <c r="E8" s="833"/>
      <c r="F8" s="833"/>
      <c r="G8" s="841"/>
      <c r="H8" s="19" t="s">
        <v>312</v>
      </c>
      <c r="I8" s="20">
        <v>300</v>
      </c>
      <c r="J8" s="833"/>
      <c r="K8" s="833"/>
      <c r="L8" s="833"/>
      <c r="M8" s="765"/>
      <c r="N8" s="765"/>
      <c r="O8" s="765"/>
      <c r="P8" s="765"/>
      <c r="Q8" s="831"/>
      <c r="R8" s="835"/>
    </row>
    <row r="9" spans="1:18" s="203" customFormat="1" ht="38.25">
      <c r="A9" s="836" t="s">
        <v>332</v>
      </c>
      <c r="B9" s="830">
        <v>1</v>
      </c>
      <c r="C9" s="832" t="s">
        <v>43</v>
      </c>
      <c r="D9" s="830">
        <v>2</v>
      </c>
      <c r="E9" s="832" t="s">
        <v>333</v>
      </c>
      <c r="F9" s="832" t="s">
        <v>334</v>
      </c>
      <c r="G9" s="832" t="s">
        <v>328</v>
      </c>
      <c r="H9" s="19" t="s">
        <v>335</v>
      </c>
      <c r="I9" s="20">
        <v>100</v>
      </c>
      <c r="J9" s="832" t="s">
        <v>330</v>
      </c>
      <c r="K9" s="832" t="s">
        <v>44</v>
      </c>
      <c r="L9" s="832"/>
      <c r="M9" s="763">
        <v>24077</v>
      </c>
      <c r="N9" s="763"/>
      <c r="O9" s="763">
        <v>24077</v>
      </c>
      <c r="P9" s="763"/>
      <c r="Q9" s="830" t="s">
        <v>331</v>
      </c>
      <c r="R9" s="834" t="s">
        <v>683</v>
      </c>
    </row>
    <row r="10" spans="1:18" s="203" customFormat="1" ht="32.25" customHeight="1">
      <c r="A10" s="837"/>
      <c r="B10" s="831"/>
      <c r="C10" s="833"/>
      <c r="D10" s="831"/>
      <c r="E10" s="833"/>
      <c r="F10" s="833"/>
      <c r="G10" s="833"/>
      <c r="H10" s="19" t="s">
        <v>312</v>
      </c>
      <c r="I10" s="20">
        <v>300</v>
      </c>
      <c r="J10" s="833"/>
      <c r="K10" s="833"/>
      <c r="L10" s="833"/>
      <c r="M10" s="765"/>
      <c r="N10" s="765"/>
      <c r="O10" s="765"/>
      <c r="P10" s="765"/>
      <c r="Q10" s="831"/>
      <c r="R10" s="835"/>
    </row>
    <row r="11" spans="1:18" s="203" customFormat="1" ht="25.5">
      <c r="A11" s="836" t="s">
        <v>336</v>
      </c>
      <c r="B11" s="830">
        <v>1</v>
      </c>
      <c r="C11" s="832" t="s">
        <v>43</v>
      </c>
      <c r="D11" s="838">
        <v>2</v>
      </c>
      <c r="E11" s="832" t="s">
        <v>337</v>
      </c>
      <c r="F11" s="832" t="s">
        <v>338</v>
      </c>
      <c r="G11" s="832" t="s">
        <v>328</v>
      </c>
      <c r="H11" s="19" t="s">
        <v>339</v>
      </c>
      <c r="I11" s="20">
        <v>80</v>
      </c>
      <c r="J11" s="832" t="s">
        <v>330</v>
      </c>
      <c r="K11" s="832" t="s">
        <v>44</v>
      </c>
      <c r="L11" s="832"/>
      <c r="M11" s="763">
        <v>22062.400000000001</v>
      </c>
      <c r="N11" s="763"/>
      <c r="O11" s="763">
        <v>22062.400000000001</v>
      </c>
      <c r="P11" s="763"/>
      <c r="Q11" s="830" t="s">
        <v>331</v>
      </c>
      <c r="R11" s="834" t="s">
        <v>683</v>
      </c>
    </row>
    <row r="12" spans="1:18" s="203" customFormat="1" ht="36" customHeight="1">
      <c r="A12" s="837"/>
      <c r="B12" s="831"/>
      <c r="C12" s="833"/>
      <c r="D12" s="839"/>
      <c r="E12" s="833"/>
      <c r="F12" s="833"/>
      <c r="G12" s="833"/>
      <c r="H12" s="19" t="s">
        <v>312</v>
      </c>
      <c r="I12" s="20">
        <v>300</v>
      </c>
      <c r="J12" s="833"/>
      <c r="K12" s="833"/>
      <c r="L12" s="833"/>
      <c r="M12" s="765"/>
      <c r="N12" s="765"/>
      <c r="O12" s="765"/>
      <c r="P12" s="765"/>
      <c r="Q12" s="831"/>
      <c r="R12" s="835"/>
    </row>
    <row r="13" spans="1:18" s="203" customFormat="1" ht="140.25">
      <c r="A13" s="21" t="s">
        <v>340</v>
      </c>
      <c r="B13" s="22">
        <v>1</v>
      </c>
      <c r="C13" s="23">
        <v>1</v>
      </c>
      <c r="D13" s="22">
        <v>5</v>
      </c>
      <c r="E13" s="246" t="s">
        <v>341</v>
      </c>
      <c r="F13" s="246" t="s">
        <v>342</v>
      </c>
      <c r="G13" s="19" t="s">
        <v>37</v>
      </c>
      <c r="H13" s="246" t="s">
        <v>34</v>
      </c>
      <c r="I13" s="22">
        <v>80</v>
      </c>
      <c r="J13" s="246" t="s">
        <v>343</v>
      </c>
      <c r="K13" s="246" t="s">
        <v>44</v>
      </c>
      <c r="L13" s="246"/>
      <c r="M13" s="12">
        <v>20792.400000000001</v>
      </c>
      <c r="N13" s="12"/>
      <c r="O13" s="12">
        <v>20792.400000000001</v>
      </c>
      <c r="P13" s="12"/>
      <c r="Q13" s="22" t="s">
        <v>331</v>
      </c>
      <c r="R13" s="459" t="s">
        <v>683</v>
      </c>
    </row>
    <row r="14" spans="1:18" s="203" customFormat="1" ht="63.75">
      <c r="A14" s="566">
        <v>5</v>
      </c>
      <c r="B14" s="568">
        <v>1</v>
      </c>
      <c r="C14" s="568">
        <v>1.4</v>
      </c>
      <c r="D14" s="568">
        <v>5</v>
      </c>
      <c r="E14" s="566" t="s">
        <v>344</v>
      </c>
      <c r="F14" s="566" t="s">
        <v>345</v>
      </c>
      <c r="G14" s="566" t="s">
        <v>346</v>
      </c>
      <c r="H14" s="254" t="s">
        <v>347</v>
      </c>
      <c r="I14" s="257">
        <v>21</v>
      </c>
      <c r="J14" s="566" t="s">
        <v>348</v>
      </c>
      <c r="K14" s="566" t="s">
        <v>38</v>
      </c>
      <c r="L14" s="566"/>
      <c r="M14" s="572">
        <v>149337.75</v>
      </c>
      <c r="N14" s="572"/>
      <c r="O14" s="572">
        <v>149337.75</v>
      </c>
      <c r="P14" s="572"/>
      <c r="Q14" s="566" t="s">
        <v>331</v>
      </c>
      <c r="R14" s="822" t="s">
        <v>683</v>
      </c>
    </row>
    <row r="15" spans="1:18" s="203" customFormat="1" ht="25.5">
      <c r="A15" s="574"/>
      <c r="B15" s="742"/>
      <c r="C15" s="742"/>
      <c r="D15" s="742"/>
      <c r="E15" s="574"/>
      <c r="F15" s="574"/>
      <c r="G15" s="574"/>
      <c r="H15" s="254" t="s">
        <v>349</v>
      </c>
      <c r="I15" s="257">
        <v>315</v>
      </c>
      <c r="J15" s="574"/>
      <c r="K15" s="574"/>
      <c r="L15" s="574"/>
      <c r="M15" s="575"/>
      <c r="N15" s="575"/>
      <c r="O15" s="575"/>
      <c r="P15" s="575"/>
      <c r="Q15" s="574"/>
      <c r="R15" s="829"/>
    </row>
    <row r="16" spans="1:18" s="203" customFormat="1" ht="36" hidden="1" customHeight="1">
      <c r="A16" s="574"/>
      <c r="B16" s="742"/>
      <c r="C16" s="742"/>
      <c r="D16" s="742"/>
      <c r="E16" s="574"/>
      <c r="F16" s="574"/>
      <c r="G16" s="574"/>
      <c r="H16" s="254" t="s">
        <v>350</v>
      </c>
      <c r="I16" s="257">
        <v>1</v>
      </c>
      <c r="J16" s="574"/>
      <c r="K16" s="574"/>
      <c r="L16" s="574"/>
      <c r="M16" s="575"/>
      <c r="N16" s="575"/>
      <c r="O16" s="575"/>
      <c r="P16" s="575"/>
      <c r="Q16" s="574"/>
      <c r="R16" s="829"/>
    </row>
    <row r="17" spans="1:18" s="203" customFormat="1" ht="62.25" hidden="1" customHeight="1">
      <c r="A17" s="574"/>
      <c r="B17" s="742"/>
      <c r="C17" s="742"/>
      <c r="D17" s="742"/>
      <c r="E17" s="574"/>
      <c r="F17" s="574"/>
      <c r="G17" s="574"/>
      <c r="H17" s="254" t="s">
        <v>101</v>
      </c>
      <c r="I17" s="257">
        <v>80</v>
      </c>
      <c r="J17" s="574"/>
      <c r="K17" s="574"/>
      <c r="L17" s="574"/>
      <c r="M17" s="575"/>
      <c r="N17" s="575"/>
      <c r="O17" s="575"/>
      <c r="P17" s="575"/>
      <c r="Q17" s="574"/>
      <c r="R17" s="829"/>
    </row>
    <row r="18" spans="1:18" s="203" customFormat="1" ht="25.5" hidden="1" customHeight="1">
      <c r="A18" s="574"/>
      <c r="B18" s="742"/>
      <c r="C18" s="742"/>
      <c r="D18" s="742"/>
      <c r="E18" s="574"/>
      <c r="F18" s="574"/>
      <c r="G18" s="574"/>
      <c r="H18" s="254" t="s">
        <v>351</v>
      </c>
      <c r="I18" s="257">
        <v>2</v>
      </c>
      <c r="J18" s="574"/>
      <c r="K18" s="574"/>
      <c r="L18" s="574"/>
      <c r="M18" s="575"/>
      <c r="N18" s="575"/>
      <c r="O18" s="575"/>
      <c r="P18" s="575"/>
      <c r="Q18" s="574"/>
      <c r="R18" s="829"/>
    </row>
    <row r="19" spans="1:18" s="203" customFormat="1" ht="61.5" hidden="1" customHeight="1">
      <c r="A19" s="567"/>
      <c r="B19" s="569"/>
      <c r="C19" s="569"/>
      <c r="D19" s="569"/>
      <c r="E19" s="567"/>
      <c r="F19" s="567"/>
      <c r="G19" s="567"/>
      <c r="H19" s="254" t="s">
        <v>352</v>
      </c>
      <c r="I19" s="257">
        <v>100</v>
      </c>
      <c r="J19" s="567"/>
      <c r="K19" s="567"/>
      <c r="L19" s="567"/>
      <c r="M19" s="573"/>
      <c r="N19" s="573"/>
      <c r="O19" s="573"/>
      <c r="P19" s="573"/>
      <c r="Q19" s="567"/>
      <c r="R19" s="823"/>
    </row>
    <row r="20" spans="1:18" s="203" customFormat="1" hidden="1">
      <c r="M20" s="460" t="e">
        <f>M7+M9+M11+M13+#REF!+#REF!</f>
        <v>#REF!</v>
      </c>
      <c r="N20" s="428"/>
      <c r="O20" s="428"/>
      <c r="P20" s="428"/>
      <c r="R20" s="828"/>
    </row>
    <row r="21" spans="1:18" s="203" customFormat="1" hidden="1">
      <c r="M21" s="428"/>
      <c r="N21" s="428"/>
      <c r="O21" s="428"/>
      <c r="P21" s="428"/>
      <c r="R21" s="828"/>
    </row>
    <row r="22" spans="1:18" s="203" customFormat="1" hidden="1">
      <c r="M22" s="428"/>
      <c r="N22" s="428"/>
      <c r="O22" s="428"/>
      <c r="P22" s="428"/>
      <c r="R22" s="828"/>
    </row>
    <row r="23" spans="1:18" s="203" customFormat="1" hidden="1">
      <c r="M23" s="428"/>
      <c r="N23" s="428"/>
      <c r="O23" s="428"/>
      <c r="P23" s="428"/>
      <c r="R23" s="828"/>
    </row>
    <row r="24" spans="1:18" s="203" customFormat="1" ht="63.75">
      <c r="A24" s="254">
        <v>6</v>
      </c>
      <c r="B24" s="256">
        <v>1</v>
      </c>
      <c r="C24" s="256">
        <v>1.4</v>
      </c>
      <c r="D24" s="254">
        <v>2</v>
      </c>
      <c r="E24" s="254" t="s">
        <v>353</v>
      </c>
      <c r="F24" s="254" t="s">
        <v>354</v>
      </c>
      <c r="G24" s="254" t="s">
        <v>51</v>
      </c>
      <c r="H24" s="254" t="s">
        <v>355</v>
      </c>
      <c r="I24" s="257">
        <v>35</v>
      </c>
      <c r="J24" s="254" t="s">
        <v>348</v>
      </c>
      <c r="K24" s="254" t="s">
        <v>38</v>
      </c>
      <c r="L24" s="254"/>
      <c r="M24" s="18">
        <v>98376</v>
      </c>
      <c r="N24" s="18"/>
      <c r="O24" s="18">
        <v>98376</v>
      </c>
      <c r="P24" s="18"/>
      <c r="Q24" s="254" t="s">
        <v>331</v>
      </c>
      <c r="R24" s="424" t="s">
        <v>683</v>
      </c>
    </row>
    <row r="25" spans="1:18" s="203" customFormat="1" ht="242.25">
      <c r="A25" s="254">
        <v>7</v>
      </c>
      <c r="B25" s="254">
        <v>1</v>
      </c>
      <c r="C25" s="254">
        <v>4</v>
      </c>
      <c r="D25" s="254">
        <v>2</v>
      </c>
      <c r="E25" s="461" t="s">
        <v>5832</v>
      </c>
      <c r="F25" s="373" t="s">
        <v>5833</v>
      </c>
      <c r="G25" s="254" t="s">
        <v>917</v>
      </c>
      <c r="H25" s="254" t="s">
        <v>310</v>
      </c>
      <c r="I25" s="373" t="s">
        <v>1105</v>
      </c>
      <c r="J25" s="373" t="s">
        <v>5834</v>
      </c>
      <c r="K25" s="254"/>
      <c r="L25" s="254" t="s">
        <v>1106</v>
      </c>
      <c r="M25" s="254"/>
      <c r="N25" s="254">
        <v>9461.4</v>
      </c>
      <c r="O25" s="254"/>
      <c r="P25" s="254">
        <v>9641.4</v>
      </c>
      <c r="Q25" s="373" t="s">
        <v>331</v>
      </c>
      <c r="R25" s="373" t="s">
        <v>1107</v>
      </c>
    </row>
    <row r="26" spans="1:18" s="203" customFormat="1" ht="306">
      <c r="A26" s="254">
        <v>8</v>
      </c>
      <c r="B26" s="254">
        <v>1</v>
      </c>
      <c r="C26" s="254">
        <v>4</v>
      </c>
      <c r="D26" s="254">
        <v>2</v>
      </c>
      <c r="E26" s="462" t="s">
        <v>1108</v>
      </c>
      <c r="F26" s="373" t="s">
        <v>5835</v>
      </c>
      <c r="G26" s="254" t="s">
        <v>917</v>
      </c>
      <c r="H26" s="254" t="s">
        <v>310</v>
      </c>
      <c r="I26" s="254" t="s">
        <v>1105</v>
      </c>
      <c r="J26" s="373" t="s">
        <v>5836</v>
      </c>
      <c r="K26" s="254"/>
      <c r="L26" s="254" t="s">
        <v>1109</v>
      </c>
      <c r="M26" s="254"/>
      <c r="N26" s="254">
        <v>9461.4</v>
      </c>
      <c r="O26" s="254"/>
      <c r="P26" s="254">
        <v>9461.4</v>
      </c>
      <c r="Q26" s="254" t="s">
        <v>331</v>
      </c>
      <c r="R26" s="373" t="s">
        <v>1107</v>
      </c>
    </row>
    <row r="27" spans="1:18" s="203" customFormat="1" ht="293.25">
      <c r="A27" s="254">
        <v>9</v>
      </c>
      <c r="B27" s="254">
        <v>1</v>
      </c>
      <c r="C27" s="254">
        <v>4</v>
      </c>
      <c r="D27" s="254">
        <v>2</v>
      </c>
      <c r="E27" s="461" t="s">
        <v>1110</v>
      </c>
      <c r="F27" s="373" t="s">
        <v>5837</v>
      </c>
      <c r="G27" s="254" t="s">
        <v>1086</v>
      </c>
      <c r="H27" s="254" t="s">
        <v>742</v>
      </c>
      <c r="I27" s="254" t="s">
        <v>1111</v>
      </c>
      <c r="J27" s="373" t="s">
        <v>5838</v>
      </c>
      <c r="K27" s="254"/>
      <c r="L27" s="254" t="s">
        <v>1112</v>
      </c>
      <c r="M27" s="254"/>
      <c r="N27" s="18">
        <v>55626</v>
      </c>
      <c r="O27" s="254"/>
      <c r="P27" s="18">
        <v>55626</v>
      </c>
      <c r="Q27" s="254" t="s">
        <v>331</v>
      </c>
      <c r="R27" s="373" t="s">
        <v>1107</v>
      </c>
    </row>
    <row r="28" spans="1:18" s="203" customFormat="1" ht="255">
      <c r="A28" s="254">
        <v>10</v>
      </c>
      <c r="B28" s="254">
        <v>1</v>
      </c>
      <c r="C28" s="254">
        <v>4</v>
      </c>
      <c r="D28" s="254">
        <v>5</v>
      </c>
      <c r="E28" s="463" t="s">
        <v>1113</v>
      </c>
      <c r="F28" s="463" t="s">
        <v>1114</v>
      </c>
      <c r="G28" s="254" t="s">
        <v>1086</v>
      </c>
      <c r="H28" s="254" t="s">
        <v>742</v>
      </c>
      <c r="I28" s="254" t="s">
        <v>1115</v>
      </c>
      <c r="J28" s="464" t="s">
        <v>5839</v>
      </c>
      <c r="K28" s="424"/>
      <c r="L28" s="254" t="s">
        <v>1106</v>
      </c>
      <c r="M28" s="424"/>
      <c r="N28" s="18">
        <v>57236</v>
      </c>
      <c r="O28" s="424"/>
      <c r="P28" s="18">
        <v>57236</v>
      </c>
      <c r="Q28" s="254" t="s">
        <v>331</v>
      </c>
      <c r="R28" s="373" t="s">
        <v>1107</v>
      </c>
    </row>
    <row r="31" spans="1:18">
      <c r="K31" s="543" t="s">
        <v>938</v>
      </c>
      <c r="L31" s="543"/>
      <c r="M31" s="543"/>
      <c r="N31" s="543"/>
      <c r="O31" s="543" t="s">
        <v>939</v>
      </c>
      <c r="P31" s="543"/>
      <c r="Q31" s="543"/>
      <c r="R31" s="543"/>
    </row>
    <row r="32" spans="1:18">
      <c r="K32" s="543" t="s">
        <v>946</v>
      </c>
      <c r="L32" s="543"/>
      <c r="M32" s="543" t="s">
        <v>947</v>
      </c>
      <c r="N32" s="543"/>
      <c r="O32" s="543" t="s">
        <v>946</v>
      </c>
      <c r="P32" s="543"/>
      <c r="Q32" s="543" t="s">
        <v>947</v>
      </c>
      <c r="R32" s="543"/>
    </row>
    <row r="33" spans="11:18">
      <c r="K33" s="117" t="s">
        <v>940</v>
      </c>
      <c r="L33" s="117" t="s">
        <v>941</v>
      </c>
      <c r="M33" s="117" t="s">
        <v>942</v>
      </c>
      <c r="N33" s="117" t="s">
        <v>941</v>
      </c>
      <c r="O33" s="117" t="s">
        <v>942</v>
      </c>
      <c r="P33" s="117" t="s">
        <v>941</v>
      </c>
      <c r="Q33" s="117" t="s">
        <v>940</v>
      </c>
      <c r="R33" s="117" t="s">
        <v>941</v>
      </c>
    </row>
    <row r="34" spans="11:18">
      <c r="K34" s="108">
        <v>6</v>
      </c>
      <c r="L34" s="111">
        <v>338522.55</v>
      </c>
      <c r="M34" s="108">
        <v>4</v>
      </c>
      <c r="N34" s="111">
        <v>131964.79999999999</v>
      </c>
      <c r="O34" s="108" t="s">
        <v>944</v>
      </c>
      <c r="P34" s="112" t="s">
        <v>944</v>
      </c>
      <c r="Q34" s="108" t="s">
        <v>944</v>
      </c>
      <c r="R34" s="112" t="s">
        <v>944</v>
      </c>
    </row>
  </sheetData>
  <mergeCells count="85">
    <mergeCell ref="K31:N31"/>
    <mergeCell ref="O31:R31"/>
    <mergeCell ref="K32:L32"/>
    <mergeCell ref="M32:N32"/>
    <mergeCell ref="O32:P32"/>
    <mergeCell ref="Q32:R32"/>
    <mergeCell ref="Q4:Q5"/>
    <mergeCell ref="R4:R5"/>
    <mergeCell ref="A7:A8"/>
    <mergeCell ref="B7:B8"/>
    <mergeCell ref="C7:C8"/>
    <mergeCell ref="D7:D8"/>
    <mergeCell ref="E7:E8"/>
    <mergeCell ref="F7:F8"/>
    <mergeCell ref="G7:G8"/>
    <mergeCell ref="J7:J8"/>
    <mergeCell ref="G4:G5"/>
    <mergeCell ref="H4:I4"/>
    <mergeCell ref="J4:J5"/>
    <mergeCell ref="K4:L4"/>
    <mergeCell ref="M4:N4"/>
    <mergeCell ref="O4:P4"/>
    <mergeCell ref="F4:F5"/>
    <mergeCell ref="A4:A5"/>
    <mergeCell ref="B4:B5"/>
    <mergeCell ref="C4:C5"/>
    <mergeCell ref="D4:D5"/>
    <mergeCell ref="E4:E5"/>
    <mergeCell ref="N7:N8"/>
    <mergeCell ref="O7:O8"/>
    <mergeCell ref="P7:P8"/>
    <mergeCell ref="F9:F10"/>
    <mergeCell ref="G9:G10"/>
    <mergeCell ref="J9:J10"/>
    <mergeCell ref="K9:K10"/>
    <mergeCell ref="K7:K8"/>
    <mergeCell ref="P9:P10"/>
    <mergeCell ref="L7:L8"/>
    <mergeCell ref="M7:M8"/>
    <mergeCell ref="F11:F12"/>
    <mergeCell ref="O11:O12"/>
    <mergeCell ref="A9:A10"/>
    <mergeCell ref="B9:B10"/>
    <mergeCell ref="C9:C10"/>
    <mergeCell ref="D9:D10"/>
    <mergeCell ref="E9:E10"/>
    <mergeCell ref="L9:L10"/>
    <mergeCell ref="M9:M10"/>
    <mergeCell ref="N9:N10"/>
    <mergeCell ref="O9:O10"/>
    <mergeCell ref="L11:L12"/>
    <mergeCell ref="A11:A12"/>
    <mergeCell ref="B11:B12"/>
    <mergeCell ref="C11:C12"/>
    <mergeCell ref="D11:D12"/>
    <mergeCell ref="E11:E12"/>
    <mergeCell ref="R7:R8"/>
    <mergeCell ref="R9:R10"/>
    <mergeCell ref="R11:R12"/>
    <mergeCell ref="Q9:Q10"/>
    <mergeCell ref="Q7:Q8"/>
    <mergeCell ref="P11:P12"/>
    <mergeCell ref="Q11:Q12"/>
    <mergeCell ref="G11:G12"/>
    <mergeCell ref="J11:J12"/>
    <mergeCell ref="K11:K12"/>
    <mergeCell ref="N11:N12"/>
    <mergeCell ref="M11:M12"/>
    <mergeCell ref="A14:A19"/>
    <mergeCell ref="B14:B19"/>
    <mergeCell ref="C14:C19"/>
    <mergeCell ref="D14:D19"/>
    <mergeCell ref="E14:E19"/>
    <mergeCell ref="F14:F19"/>
    <mergeCell ref="G14:G19"/>
    <mergeCell ref="J14:J19"/>
    <mergeCell ref="K14:K19"/>
    <mergeCell ref="L14:L19"/>
    <mergeCell ref="R20:R23"/>
    <mergeCell ref="M14:M19"/>
    <mergeCell ref="N14:N19"/>
    <mergeCell ref="O14:O19"/>
    <mergeCell ref="P14:P19"/>
    <mergeCell ref="Q14:Q19"/>
    <mergeCell ref="R14:R19"/>
  </mergeCells>
  <pageMargins left="0.25" right="0.25" top="0.75" bottom="0.75" header="0.3" footer="0.3"/>
  <pageSetup paperSize="8" scale="52" fitToHeight="0" orientation="landscape" horizontalDpi="4294967292"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43"/>
  <sheetViews>
    <sheetView topLeftCell="G34" zoomScale="90" zoomScaleNormal="90" workbookViewId="0">
      <selection activeCell="K43" sqref="K43:R43"/>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style="27" customWidth="1"/>
    <col min="7" max="7" width="19.28515625" customWidth="1"/>
    <col min="8" max="8" width="22.7109375" customWidth="1"/>
    <col min="9" max="9" width="13.28515625" customWidth="1"/>
    <col min="10" max="10" width="29.42578125" customWidth="1"/>
    <col min="11" max="11" width="10.5703125" customWidth="1"/>
    <col min="12" max="12" width="15.5703125" customWidth="1"/>
    <col min="13" max="13" width="11.28515625" style="11" bestFit="1" customWidth="1"/>
    <col min="14" max="14" width="14.42578125" style="11" customWidth="1"/>
    <col min="15" max="15" width="14.28515625" style="11" customWidth="1"/>
    <col min="16" max="16" width="13" style="11" customWidth="1"/>
    <col min="17" max="17" width="16" customWidth="1"/>
    <col min="18" max="18" width="21"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5841</v>
      </c>
      <c r="B2" s="2"/>
      <c r="C2" s="2"/>
      <c r="D2" s="2"/>
      <c r="E2" s="2"/>
      <c r="G2" s="2"/>
      <c r="H2" s="2"/>
      <c r="I2" s="2"/>
      <c r="J2" s="2"/>
      <c r="K2" s="2"/>
      <c r="L2" s="2"/>
      <c r="Q2" s="2"/>
    </row>
    <row r="3" spans="1:18" ht="15.75">
      <c r="A3" s="1"/>
      <c r="B3" s="2"/>
      <c r="C3" s="2"/>
      <c r="D3" s="2"/>
      <c r="E3" s="2"/>
      <c r="G3" s="2"/>
      <c r="H3" s="2"/>
      <c r="I3" s="2"/>
      <c r="J3" s="2"/>
      <c r="K3" s="2"/>
      <c r="L3" s="2"/>
      <c r="Q3" s="2"/>
    </row>
    <row r="4" spans="1:18" s="3" customFormat="1" ht="30" customHeight="1">
      <c r="A4" s="487" t="s">
        <v>0</v>
      </c>
      <c r="B4" s="489" t="s">
        <v>1</v>
      </c>
      <c r="C4" s="489" t="s">
        <v>2</v>
      </c>
      <c r="D4" s="489" t="s">
        <v>3</v>
      </c>
      <c r="E4" s="487" t="s">
        <v>4</v>
      </c>
      <c r="F4" s="489"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90"/>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9" t="s">
        <v>21</v>
      </c>
      <c r="G6" s="57" t="s">
        <v>22</v>
      </c>
      <c r="H6" s="59" t="s">
        <v>23</v>
      </c>
      <c r="I6" s="59" t="s">
        <v>24</v>
      </c>
      <c r="J6" s="57" t="s">
        <v>25</v>
      </c>
      <c r="K6" s="58" t="s">
        <v>26</v>
      </c>
      <c r="L6" s="58" t="s">
        <v>27</v>
      </c>
      <c r="M6" s="58" t="s">
        <v>28</v>
      </c>
      <c r="N6" s="58" t="s">
        <v>29</v>
      </c>
      <c r="O6" s="58" t="s">
        <v>30</v>
      </c>
      <c r="P6" s="58" t="s">
        <v>31</v>
      </c>
      <c r="Q6" s="57" t="s">
        <v>32</v>
      </c>
      <c r="R6" s="59" t="s">
        <v>33</v>
      </c>
    </row>
    <row r="7" spans="1:18" s="203" customFormat="1" ht="25.5">
      <c r="A7" s="760">
        <v>1</v>
      </c>
      <c r="B7" s="760" t="s">
        <v>356</v>
      </c>
      <c r="C7" s="760" t="s">
        <v>357</v>
      </c>
      <c r="D7" s="760">
        <v>5</v>
      </c>
      <c r="E7" s="845" t="s">
        <v>358</v>
      </c>
      <c r="F7" s="845" t="s">
        <v>359</v>
      </c>
      <c r="G7" s="757" t="s">
        <v>360</v>
      </c>
      <c r="H7" s="246" t="s">
        <v>34</v>
      </c>
      <c r="I7" s="246">
        <v>60</v>
      </c>
      <c r="J7" s="757" t="s">
        <v>361</v>
      </c>
      <c r="K7" s="757" t="s">
        <v>44</v>
      </c>
      <c r="L7" s="757" t="s">
        <v>44</v>
      </c>
      <c r="M7" s="763"/>
      <c r="N7" s="763">
        <v>45250</v>
      </c>
      <c r="O7" s="763"/>
      <c r="P7" s="763">
        <v>45250</v>
      </c>
      <c r="Q7" s="757" t="s">
        <v>362</v>
      </c>
      <c r="R7" s="526" t="s">
        <v>695</v>
      </c>
    </row>
    <row r="8" spans="1:18" s="203" customFormat="1">
      <c r="A8" s="761"/>
      <c r="B8" s="761"/>
      <c r="C8" s="761"/>
      <c r="D8" s="761"/>
      <c r="E8" s="850"/>
      <c r="F8" s="850"/>
      <c r="G8" s="758"/>
      <c r="H8" s="246" t="s">
        <v>363</v>
      </c>
      <c r="I8" s="246">
        <v>1000</v>
      </c>
      <c r="J8" s="758"/>
      <c r="K8" s="758"/>
      <c r="L8" s="758"/>
      <c r="M8" s="764"/>
      <c r="N8" s="764"/>
      <c r="O8" s="764"/>
      <c r="P8" s="764"/>
      <c r="Q8" s="758"/>
      <c r="R8" s="531"/>
    </row>
    <row r="9" spans="1:18" s="203" customFormat="1">
      <c r="A9" s="761"/>
      <c r="B9" s="761"/>
      <c r="C9" s="761"/>
      <c r="D9" s="761"/>
      <c r="E9" s="850"/>
      <c r="F9" s="850"/>
      <c r="G9" s="758"/>
      <c r="H9" s="246" t="s">
        <v>364</v>
      </c>
      <c r="I9" s="246">
        <v>4000</v>
      </c>
      <c r="J9" s="758"/>
      <c r="K9" s="758"/>
      <c r="L9" s="758"/>
      <c r="M9" s="764"/>
      <c r="N9" s="764"/>
      <c r="O9" s="764"/>
      <c r="P9" s="764"/>
      <c r="Q9" s="758"/>
      <c r="R9" s="531"/>
    </row>
    <row r="10" spans="1:18" s="203" customFormat="1" ht="40.5" customHeight="1">
      <c r="A10" s="762"/>
      <c r="B10" s="762"/>
      <c r="C10" s="762"/>
      <c r="D10" s="762"/>
      <c r="E10" s="846"/>
      <c r="F10" s="846"/>
      <c r="G10" s="759"/>
      <c r="H10" s="246" t="s">
        <v>365</v>
      </c>
      <c r="I10" s="246">
        <v>300</v>
      </c>
      <c r="J10" s="759"/>
      <c r="K10" s="759"/>
      <c r="L10" s="759"/>
      <c r="M10" s="765"/>
      <c r="N10" s="765"/>
      <c r="O10" s="765"/>
      <c r="P10" s="765"/>
      <c r="Q10" s="759"/>
      <c r="R10" s="527"/>
    </row>
    <row r="11" spans="1:18" s="203" customFormat="1" ht="63.75">
      <c r="A11" s="240">
        <v>2</v>
      </c>
      <c r="B11" s="240">
        <v>1.2</v>
      </c>
      <c r="C11" s="240">
        <v>1.5</v>
      </c>
      <c r="D11" s="240">
        <v>2</v>
      </c>
      <c r="E11" s="44" t="s">
        <v>366</v>
      </c>
      <c r="F11" s="44" t="s">
        <v>367</v>
      </c>
      <c r="G11" s="236" t="s">
        <v>368</v>
      </c>
      <c r="H11" s="246" t="s">
        <v>34</v>
      </c>
      <c r="I11" s="246">
        <v>42</v>
      </c>
      <c r="J11" s="246" t="s">
        <v>369</v>
      </c>
      <c r="K11" s="246" t="s">
        <v>35</v>
      </c>
      <c r="L11" s="246"/>
      <c r="M11" s="13">
        <v>6460.1</v>
      </c>
      <c r="N11" s="13"/>
      <c r="O11" s="13">
        <v>6460.1</v>
      </c>
      <c r="P11" s="13"/>
      <c r="Q11" s="246" t="s">
        <v>370</v>
      </c>
      <c r="R11" s="260" t="s">
        <v>1121</v>
      </c>
    </row>
    <row r="12" spans="1:18" s="203" customFormat="1" ht="45">
      <c r="A12" s="240">
        <v>3</v>
      </c>
      <c r="B12" s="240">
        <v>1</v>
      </c>
      <c r="C12" s="240">
        <v>1</v>
      </c>
      <c r="D12" s="240">
        <v>2</v>
      </c>
      <c r="E12" s="44" t="s">
        <v>371</v>
      </c>
      <c r="F12" s="44" t="s">
        <v>372</v>
      </c>
      <c r="G12" s="246" t="s">
        <v>373</v>
      </c>
      <c r="H12" s="246" t="s">
        <v>34</v>
      </c>
      <c r="I12" s="246">
        <v>50</v>
      </c>
      <c r="J12" s="246" t="s">
        <v>374</v>
      </c>
      <c r="K12" s="246"/>
      <c r="L12" s="17" t="s">
        <v>44</v>
      </c>
      <c r="M12" s="13"/>
      <c r="N12" s="13">
        <v>8967.3799999999992</v>
      </c>
      <c r="O12" s="13"/>
      <c r="P12" s="13">
        <v>8967.3799999999992</v>
      </c>
      <c r="Q12" s="246" t="s">
        <v>370</v>
      </c>
      <c r="R12" s="260" t="s">
        <v>1121</v>
      </c>
    </row>
    <row r="13" spans="1:18" s="203" customFormat="1" ht="72.75" customHeight="1">
      <c r="A13" s="847">
        <v>4</v>
      </c>
      <c r="B13" s="766">
        <v>1.2</v>
      </c>
      <c r="C13" s="766">
        <v>1.4</v>
      </c>
      <c r="D13" s="766">
        <v>2</v>
      </c>
      <c r="E13" s="783" t="s">
        <v>375</v>
      </c>
      <c r="F13" s="783" t="s">
        <v>376</v>
      </c>
      <c r="G13" s="465" t="s">
        <v>377</v>
      </c>
      <c r="H13" s="246" t="s">
        <v>34</v>
      </c>
      <c r="I13" s="246">
        <v>60</v>
      </c>
      <c r="J13" s="246" t="s">
        <v>731</v>
      </c>
      <c r="K13" s="783" t="s">
        <v>44</v>
      </c>
      <c r="L13" s="783" t="s">
        <v>44</v>
      </c>
      <c r="M13" s="849"/>
      <c r="N13" s="849">
        <v>13388.4</v>
      </c>
      <c r="O13" s="849"/>
      <c r="P13" s="849">
        <v>13388.4</v>
      </c>
      <c r="Q13" s="783" t="s">
        <v>370</v>
      </c>
      <c r="R13" s="528" t="s">
        <v>1121</v>
      </c>
    </row>
    <row r="14" spans="1:18" s="203" customFormat="1" ht="57" customHeight="1">
      <c r="A14" s="848"/>
      <c r="B14" s="766"/>
      <c r="C14" s="766"/>
      <c r="D14" s="766"/>
      <c r="E14" s="783"/>
      <c r="F14" s="783"/>
      <c r="G14" s="246" t="s">
        <v>732</v>
      </c>
      <c r="H14" s="246" t="s">
        <v>733</v>
      </c>
      <c r="I14" s="246">
        <v>2450</v>
      </c>
      <c r="J14" s="246" t="s">
        <v>734</v>
      </c>
      <c r="K14" s="783"/>
      <c r="L14" s="783"/>
      <c r="M14" s="849"/>
      <c r="N14" s="849"/>
      <c r="O14" s="849"/>
      <c r="P14" s="849"/>
      <c r="Q14" s="783"/>
      <c r="R14" s="528"/>
    </row>
    <row r="15" spans="1:18" s="203" customFormat="1" ht="45">
      <c r="A15" s="240">
        <v>5</v>
      </c>
      <c r="B15" s="240">
        <v>1.2</v>
      </c>
      <c r="C15" s="240">
        <v>1.4</v>
      </c>
      <c r="D15" s="240">
        <v>2</v>
      </c>
      <c r="E15" s="44" t="s">
        <v>378</v>
      </c>
      <c r="F15" s="44" t="s">
        <v>379</v>
      </c>
      <c r="G15" s="246" t="s">
        <v>51</v>
      </c>
      <c r="H15" s="246" t="s">
        <v>34</v>
      </c>
      <c r="I15" s="24">
        <v>20</v>
      </c>
      <c r="J15" s="246" t="s">
        <v>380</v>
      </c>
      <c r="K15" s="246"/>
      <c r="L15" s="17" t="s">
        <v>42</v>
      </c>
      <c r="M15" s="13"/>
      <c r="N15" s="28">
        <v>6884.66</v>
      </c>
      <c r="O15" s="28"/>
      <c r="P15" s="28">
        <v>6884.66</v>
      </c>
      <c r="Q15" s="246" t="s">
        <v>370</v>
      </c>
      <c r="R15" s="260" t="s">
        <v>1121</v>
      </c>
    </row>
    <row r="16" spans="1:18" s="203" customFormat="1" ht="63.75">
      <c r="A16" s="240">
        <v>6</v>
      </c>
      <c r="B16" s="240" t="s">
        <v>381</v>
      </c>
      <c r="C16" s="240">
        <v>4</v>
      </c>
      <c r="D16" s="240">
        <v>2</v>
      </c>
      <c r="E16" s="44" t="s">
        <v>382</v>
      </c>
      <c r="F16" s="63" t="s">
        <v>383</v>
      </c>
      <c r="G16" s="246" t="s">
        <v>384</v>
      </c>
      <c r="H16" s="246" t="s">
        <v>55</v>
      </c>
      <c r="I16" s="24">
        <v>51</v>
      </c>
      <c r="J16" s="246" t="s">
        <v>385</v>
      </c>
      <c r="K16" s="246" t="s">
        <v>35</v>
      </c>
      <c r="L16" s="17" t="s">
        <v>44</v>
      </c>
      <c r="M16" s="13"/>
      <c r="N16" s="28">
        <v>18699.02</v>
      </c>
      <c r="O16" s="28"/>
      <c r="P16" s="28">
        <v>18699.02</v>
      </c>
      <c r="Q16" s="246" t="s">
        <v>370</v>
      </c>
      <c r="R16" s="260" t="s">
        <v>1121</v>
      </c>
    </row>
    <row r="17" spans="1:18" s="203" customFormat="1" ht="89.25">
      <c r="A17" s="238">
        <v>7</v>
      </c>
      <c r="B17" s="240" t="s">
        <v>54</v>
      </c>
      <c r="C17" s="240" t="s">
        <v>282</v>
      </c>
      <c r="D17" s="240">
        <v>5</v>
      </c>
      <c r="E17" s="44" t="s">
        <v>386</v>
      </c>
      <c r="F17" s="44" t="s">
        <v>387</v>
      </c>
      <c r="G17" s="246" t="s">
        <v>51</v>
      </c>
      <c r="H17" s="246" t="s">
        <v>34</v>
      </c>
      <c r="I17" s="246">
        <v>10</v>
      </c>
      <c r="J17" s="246" t="s">
        <v>388</v>
      </c>
      <c r="K17" s="246" t="s">
        <v>42</v>
      </c>
      <c r="L17" s="246"/>
      <c r="M17" s="13">
        <v>53900</v>
      </c>
      <c r="N17" s="13"/>
      <c r="O17" s="13">
        <v>53900</v>
      </c>
      <c r="P17" s="13"/>
      <c r="Q17" s="246" t="s">
        <v>370</v>
      </c>
      <c r="R17" s="260" t="s">
        <v>1121</v>
      </c>
    </row>
    <row r="18" spans="1:18" s="203" customFormat="1" ht="89.25">
      <c r="A18" s="240">
        <v>8</v>
      </c>
      <c r="B18" s="240" t="s">
        <v>389</v>
      </c>
      <c r="C18" s="240" t="s">
        <v>390</v>
      </c>
      <c r="D18" s="240">
        <v>2</v>
      </c>
      <c r="E18" s="44" t="s">
        <v>391</v>
      </c>
      <c r="F18" s="44" t="s">
        <v>392</v>
      </c>
      <c r="G18" s="246" t="s">
        <v>51</v>
      </c>
      <c r="H18" s="246" t="s">
        <v>34</v>
      </c>
      <c r="I18" s="246">
        <v>25</v>
      </c>
      <c r="J18" s="246" t="s">
        <v>393</v>
      </c>
      <c r="K18" s="246" t="s">
        <v>35</v>
      </c>
      <c r="L18" s="466"/>
      <c r="M18" s="12">
        <v>20050</v>
      </c>
      <c r="N18" s="12"/>
      <c r="O18" s="12">
        <v>20050</v>
      </c>
      <c r="P18" s="12"/>
      <c r="Q18" s="246" t="s">
        <v>370</v>
      </c>
      <c r="R18" s="260" t="s">
        <v>1121</v>
      </c>
    </row>
    <row r="19" spans="1:18" s="203" customFormat="1" ht="51">
      <c r="A19" s="240">
        <v>9</v>
      </c>
      <c r="B19" s="240">
        <v>1</v>
      </c>
      <c r="C19" s="240">
        <v>4</v>
      </c>
      <c r="D19" s="240">
        <v>2</v>
      </c>
      <c r="E19" s="44" t="s">
        <v>394</v>
      </c>
      <c r="F19" s="44" t="s">
        <v>395</v>
      </c>
      <c r="G19" s="246" t="s">
        <v>396</v>
      </c>
      <c r="H19" s="246" t="s">
        <v>34</v>
      </c>
      <c r="I19" s="24">
        <v>20</v>
      </c>
      <c r="J19" s="246" t="s">
        <v>397</v>
      </c>
      <c r="K19" s="246" t="s">
        <v>44</v>
      </c>
      <c r="L19" s="246"/>
      <c r="M19" s="12">
        <v>12445.58</v>
      </c>
      <c r="N19" s="468"/>
      <c r="O19" s="12">
        <v>12445.58</v>
      </c>
      <c r="P19" s="428"/>
      <c r="Q19" s="246" t="s">
        <v>370</v>
      </c>
      <c r="R19" s="260" t="s">
        <v>1121</v>
      </c>
    </row>
    <row r="20" spans="1:18" s="203" customFormat="1" ht="63.75">
      <c r="A20" s="238">
        <v>10</v>
      </c>
      <c r="B20" s="240">
        <v>1.3</v>
      </c>
      <c r="C20" s="240">
        <v>1.4</v>
      </c>
      <c r="D20" s="240">
        <v>2</v>
      </c>
      <c r="E20" s="44" t="s">
        <v>398</v>
      </c>
      <c r="F20" s="44" t="s">
        <v>399</v>
      </c>
      <c r="G20" s="246" t="s">
        <v>328</v>
      </c>
      <c r="H20" s="246" t="s">
        <v>696</v>
      </c>
      <c r="I20" s="24">
        <v>25</v>
      </c>
      <c r="J20" s="246" t="s">
        <v>400</v>
      </c>
      <c r="K20" s="246" t="s">
        <v>44</v>
      </c>
      <c r="L20" s="17"/>
      <c r="M20" s="12">
        <v>14354</v>
      </c>
      <c r="N20" s="29"/>
      <c r="O20" s="29">
        <v>14354</v>
      </c>
      <c r="P20" s="29"/>
      <c r="Q20" s="246" t="s">
        <v>370</v>
      </c>
      <c r="R20" s="260" t="s">
        <v>1121</v>
      </c>
    </row>
    <row r="21" spans="1:18" s="203" customFormat="1" ht="39" customHeight="1">
      <c r="A21" s="760">
        <v>11</v>
      </c>
      <c r="B21" s="760" t="s">
        <v>401</v>
      </c>
      <c r="C21" s="760">
        <v>4</v>
      </c>
      <c r="D21" s="760">
        <v>2</v>
      </c>
      <c r="E21" s="845" t="s">
        <v>402</v>
      </c>
      <c r="F21" s="845" t="s">
        <v>403</v>
      </c>
      <c r="G21" s="757" t="s">
        <v>735</v>
      </c>
      <c r="H21" s="469" t="s">
        <v>736</v>
      </c>
      <c r="I21" s="757">
        <v>25</v>
      </c>
      <c r="J21" s="757" t="s">
        <v>404</v>
      </c>
      <c r="K21" s="757" t="s">
        <v>44</v>
      </c>
      <c r="L21" s="757"/>
      <c r="M21" s="763">
        <v>24236.76</v>
      </c>
      <c r="N21" s="763"/>
      <c r="O21" s="763">
        <v>24236.76</v>
      </c>
      <c r="P21" s="763"/>
      <c r="Q21" s="757" t="s">
        <v>370</v>
      </c>
      <c r="R21" s="826" t="s">
        <v>1121</v>
      </c>
    </row>
    <row r="22" spans="1:18" s="203" customFormat="1" ht="48" customHeight="1">
      <c r="A22" s="762"/>
      <c r="B22" s="762"/>
      <c r="C22" s="762"/>
      <c r="D22" s="762"/>
      <c r="E22" s="846"/>
      <c r="F22" s="846"/>
      <c r="G22" s="759"/>
      <c r="H22" s="470"/>
      <c r="I22" s="759"/>
      <c r="J22" s="759"/>
      <c r="K22" s="759"/>
      <c r="L22" s="759"/>
      <c r="M22" s="765"/>
      <c r="N22" s="765"/>
      <c r="O22" s="765"/>
      <c r="P22" s="765"/>
      <c r="Q22" s="759"/>
      <c r="R22" s="753"/>
    </row>
    <row r="23" spans="1:18" s="203" customFormat="1" ht="51">
      <c r="A23" s="258">
        <v>12</v>
      </c>
      <c r="B23" s="123" t="s">
        <v>266</v>
      </c>
      <c r="C23" s="123" t="s">
        <v>282</v>
      </c>
      <c r="D23" s="123">
        <v>5</v>
      </c>
      <c r="E23" s="64" t="s">
        <v>406</v>
      </c>
      <c r="F23" s="64" t="s">
        <v>407</v>
      </c>
      <c r="G23" s="254" t="s">
        <v>408</v>
      </c>
      <c r="H23" s="246" t="s">
        <v>34</v>
      </c>
      <c r="I23" s="254">
        <v>15</v>
      </c>
      <c r="J23" s="254" t="s">
        <v>697</v>
      </c>
      <c r="K23" s="254" t="s">
        <v>53</v>
      </c>
      <c r="L23" s="254"/>
      <c r="M23" s="14">
        <v>14557.01</v>
      </c>
      <c r="N23" s="14"/>
      <c r="O23" s="14">
        <v>14557.01</v>
      </c>
      <c r="P23" s="14"/>
      <c r="Q23" s="246" t="s">
        <v>370</v>
      </c>
      <c r="R23" s="260" t="s">
        <v>1121</v>
      </c>
    </row>
    <row r="24" spans="1:18" s="203" customFormat="1" ht="51">
      <c r="A24" s="258">
        <v>13</v>
      </c>
      <c r="B24" s="123">
        <v>1</v>
      </c>
      <c r="C24" s="123">
        <v>4</v>
      </c>
      <c r="D24" s="123">
        <v>2</v>
      </c>
      <c r="E24" s="64" t="s">
        <v>409</v>
      </c>
      <c r="F24" s="64" t="s">
        <v>410</v>
      </c>
      <c r="G24" s="256" t="s">
        <v>37</v>
      </c>
      <c r="H24" s="246" t="s">
        <v>34</v>
      </c>
      <c r="I24" s="254">
        <v>90</v>
      </c>
      <c r="J24" s="254" t="s">
        <v>698</v>
      </c>
      <c r="K24" s="254" t="s">
        <v>53</v>
      </c>
      <c r="L24" s="254"/>
      <c r="M24" s="14">
        <v>8960.65</v>
      </c>
      <c r="N24" s="14"/>
      <c r="O24" s="14">
        <v>8960.65</v>
      </c>
      <c r="P24" s="14"/>
      <c r="Q24" s="246" t="s">
        <v>370</v>
      </c>
      <c r="R24" s="260" t="s">
        <v>1121</v>
      </c>
    </row>
    <row r="25" spans="1:18" s="203" customFormat="1" ht="38.25" customHeight="1">
      <c r="A25" s="258">
        <v>14</v>
      </c>
      <c r="B25" s="123">
        <v>1.2</v>
      </c>
      <c r="C25" s="123">
        <v>4</v>
      </c>
      <c r="D25" s="123">
        <v>2</v>
      </c>
      <c r="E25" s="64" t="s">
        <v>411</v>
      </c>
      <c r="F25" s="64" t="s">
        <v>412</v>
      </c>
      <c r="G25" s="256" t="s">
        <v>396</v>
      </c>
      <c r="H25" s="246" t="s">
        <v>34</v>
      </c>
      <c r="I25" s="254">
        <v>120</v>
      </c>
      <c r="J25" s="254" t="s">
        <v>699</v>
      </c>
      <c r="K25" s="254" t="s">
        <v>53</v>
      </c>
      <c r="L25" s="254"/>
      <c r="M25" s="14">
        <v>29174.28</v>
      </c>
      <c r="N25" s="14"/>
      <c r="O25" s="14">
        <v>29174.28</v>
      </c>
      <c r="P25" s="14"/>
      <c r="Q25" s="246" t="s">
        <v>370</v>
      </c>
      <c r="R25" s="260" t="s">
        <v>1121</v>
      </c>
    </row>
    <row r="26" spans="1:18" s="203" customFormat="1" ht="47.25" customHeight="1">
      <c r="A26" s="258">
        <v>15</v>
      </c>
      <c r="B26" s="123" t="s">
        <v>413</v>
      </c>
      <c r="C26" s="123">
        <v>1.4</v>
      </c>
      <c r="D26" s="123">
        <v>2</v>
      </c>
      <c r="E26" s="64" t="s">
        <v>414</v>
      </c>
      <c r="F26" s="64" t="s">
        <v>415</v>
      </c>
      <c r="G26" s="254" t="s">
        <v>368</v>
      </c>
      <c r="H26" s="246" t="s">
        <v>34</v>
      </c>
      <c r="I26" s="254">
        <v>30</v>
      </c>
      <c r="J26" s="254" t="s">
        <v>700</v>
      </c>
      <c r="K26" s="254" t="s">
        <v>38</v>
      </c>
      <c r="L26" s="254"/>
      <c r="M26" s="14">
        <v>26230.67</v>
      </c>
      <c r="N26" s="14"/>
      <c r="O26" s="14">
        <v>26230.67</v>
      </c>
      <c r="P26" s="14"/>
      <c r="Q26" s="246" t="s">
        <v>370</v>
      </c>
      <c r="R26" s="260" t="s">
        <v>1121</v>
      </c>
    </row>
    <row r="27" spans="1:18" s="203" customFormat="1" ht="25.5" customHeight="1">
      <c r="A27" s="526">
        <v>16</v>
      </c>
      <c r="B27" s="529">
        <v>1</v>
      </c>
      <c r="C27" s="529">
        <v>4</v>
      </c>
      <c r="D27" s="529">
        <v>2</v>
      </c>
      <c r="E27" s="843" t="s">
        <v>416</v>
      </c>
      <c r="F27" s="843" t="s">
        <v>417</v>
      </c>
      <c r="G27" s="568" t="s">
        <v>48</v>
      </c>
      <c r="H27" s="254" t="s">
        <v>418</v>
      </c>
      <c r="I27" s="254">
        <v>75</v>
      </c>
      <c r="J27" s="230" t="s">
        <v>701</v>
      </c>
      <c r="K27" s="566" t="s">
        <v>53</v>
      </c>
      <c r="L27" s="566"/>
      <c r="M27" s="754">
        <v>15339.5</v>
      </c>
      <c r="N27" s="754"/>
      <c r="O27" s="754">
        <v>15339.5</v>
      </c>
      <c r="P27" s="754"/>
      <c r="Q27" s="757" t="s">
        <v>370</v>
      </c>
      <c r="R27" s="826" t="s">
        <v>1121</v>
      </c>
    </row>
    <row r="28" spans="1:18" s="203" customFormat="1" ht="15" customHeight="1">
      <c r="A28" s="527"/>
      <c r="B28" s="530"/>
      <c r="C28" s="530"/>
      <c r="D28" s="530"/>
      <c r="E28" s="844"/>
      <c r="F28" s="844"/>
      <c r="G28" s="569"/>
      <c r="H28" s="254" t="s">
        <v>312</v>
      </c>
      <c r="I28" s="254">
        <v>1500</v>
      </c>
      <c r="J28" s="467"/>
      <c r="K28" s="567"/>
      <c r="L28" s="567"/>
      <c r="M28" s="756"/>
      <c r="N28" s="756"/>
      <c r="O28" s="756"/>
      <c r="P28" s="756"/>
      <c r="Q28" s="759"/>
      <c r="R28" s="753"/>
    </row>
    <row r="29" spans="1:18" s="203" customFormat="1" ht="38.25" customHeight="1">
      <c r="A29" s="258">
        <v>17</v>
      </c>
      <c r="B29" s="123">
        <v>1.5</v>
      </c>
      <c r="C29" s="123" t="s">
        <v>738</v>
      </c>
      <c r="D29" s="123">
        <v>2</v>
      </c>
      <c r="E29" s="64" t="s">
        <v>419</v>
      </c>
      <c r="F29" s="64" t="s">
        <v>420</v>
      </c>
      <c r="G29" s="254" t="s">
        <v>408</v>
      </c>
      <c r="H29" s="246" t="s">
        <v>34</v>
      </c>
      <c r="I29" s="254">
        <v>60</v>
      </c>
      <c r="J29" s="254" t="s">
        <v>737</v>
      </c>
      <c r="K29" s="254" t="s">
        <v>53</v>
      </c>
      <c r="L29" s="254"/>
      <c r="M29" s="14">
        <v>19248</v>
      </c>
      <c r="N29" s="14"/>
      <c r="O29" s="14">
        <v>19248</v>
      </c>
      <c r="P29" s="14"/>
      <c r="Q29" s="246" t="s">
        <v>370</v>
      </c>
      <c r="R29" s="260" t="s">
        <v>1121</v>
      </c>
    </row>
    <row r="30" spans="1:18" s="203" customFormat="1" ht="50.25" customHeight="1">
      <c r="A30" s="526">
        <v>18</v>
      </c>
      <c r="B30" s="529">
        <v>3</v>
      </c>
      <c r="C30" s="529">
        <v>4</v>
      </c>
      <c r="D30" s="529">
        <v>2</v>
      </c>
      <c r="E30" s="843" t="s">
        <v>421</v>
      </c>
      <c r="F30" s="843" t="s">
        <v>739</v>
      </c>
      <c r="G30" s="568" t="s">
        <v>422</v>
      </c>
      <c r="H30" s="246" t="s">
        <v>34</v>
      </c>
      <c r="I30" s="254">
        <v>30</v>
      </c>
      <c r="J30" s="566" t="s">
        <v>702</v>
      </c>
      <c r="K30" s="566" t="s">
        <v>53</v>
      </c>
      <c r="L30" s="566"/>
      <c r="M30" s="754">
        <v>9717</v>
      </c>
      <c r="N30" s="754"/>
      <c r="O30" s="754">
        <v>9717</v>
      </c>
      <c r="P30" s="754"/>
      <c r="Q30" s="757" t="s">
        <v>370</v>
      </c>
      <c r="R30" s="826" t="s">
        <v>1121</v>
      </c>
    </row>
    <row r="31" spans="1:18" s="203" customFormat="1" ht="47.25" customHeight="1">
      <c r="A31" s="527"/>
      <c r="B31" s="530"/>
      <c r="C31" s="530"/>
      <c r="D31" s="530"/>
      <c r="E31" s="844"/>
      <c r="F31" s="844"/>
      <c r="G31" s="569"/>
      <c r="H31" s="254" t="s">
        <v>364</v>
      </c>
      <c r="I31" s="254">
        <v>1000</v>
      </c>
      <c r="J31" s="567"/>
      <c r="K31" s="567"/>
      <c r="L31" s="567"/>
      <c r="M31" s="756"/>
      <c r="N31" s="756"/>
      <c r="O31" s="756"/>
      <c r="P31" s="756"/>
      <c r="Q31" s="759"/>
      <c r="R31" s="842"/>
    </row>
    <row r="32" spans="1:18" s="203" customFormat="1" ht="45">
      <c r="A32" s="260">
        <v>19</v>
      </c>
      <c r="B32" s="123">
        <v>1</v>
      </c>
      <c r="C32" s="123">
        <v>4</v>
      </c>
      <c r="D32" s="123">
        <v>2</v>
      </c>
      <c r="E32" s="65" t="s">
        <v>423</v>
      </c>
      <c r="F32" s="64" t="s">
        <v>424</v>
      </c>
      <c r="G32" s="256" t="s">
        <v>51</v>
      </c>
      <c r="H32" s="246" t="s">
        <v>34</v>
      </c>
      <c r="I32" s="254">
        <v>25</v>
      </c>
      <c r="J32" s="254" t="s">
        <v>703</v>
      </c>
      <c r="L32" s="254" t="s">
        <v>46</v>
      </c>
      <c r="M32" s="428"/>
      <c r="N32" s="14">
        <v>20080.75</v>
      </c>
      <c r="O32" s="428"/>
      <c r="P32" s="14">
        <v>20080.75</v>
      </c>
      <c r="Q32" s="246" t="s">
        <v>370</v>
      </c>
      <c r="R32" s="288" t="s">
        <v>1121</v>
      </c>
    </row>
    <row r="33" spans="1:18" s="203" customFormat="1" ht="120">
      <c r="A33" s="260">
        <v>20</v>
      </c>
      <c r="B33" s="260">
        <v>1</v>
      </c>
      <c r="C33" s="260">
        <v>4</v>
      </c>
      <c r="D33" s="260">
        <v>5</v>
      </c>
      <c r="E33" s="260" t="s">
        <v>1116</v>
      </c>
      <c r="F33" s="260" t="s">
        <v>1117</v>
      </c>
      <c r="G33" s="260" t="s">
        <v>51</v>
      </c>
      <c r="H33" s="260">
        <v>20</v>
      </c>
      <c r="I33" s="260" t="s">
        <v>1118</v>
      </c>
      <c r="J33" s="260" t="s">
        <v>1119</v>
      </c>
      <c r="K33" s="260"/>
      <c r="L33" s="260" t="s">
        <v>35</v>
      </c>
      <c r="M33" s="260"/>
      <c r="N33" s="260">
        <v>9620.2900000000009</v>
      </c>
      <c r="O33" s="260"/>
      <c r="P33" s="260">
        <v>9620.2900000000009</v>
      </c>
      <c r="Q33" s="260" t="s">
        <v>1120</v>
      </c>
      <c r="R33" s="260" t="s">
        <v>1121</v>
      </c>
    </row>
    <row r="34" spans="1:18" s="203" customFormat="1" ht="180">
      <c r="A34" s="260">
        <v>21</v>
      </c>
      <c r="B34" s="260">
        <v>1</v>
      </c>
      <c r="C34" s="260">
        <v>4</v>
      </c>
      <c r="D34" s="260">
        <v>5</v>
      </c>
      <c r="E34" s="260" t="s">
        <v>1122</v>
      </c>
      <c r="F34" s="260" t="s">
        <v>1123</v>
      </c>
      <c r="G34" s="260" t="s">
        <v>1124</v>
      </c>
      <c r="H34" s="260">
        <v>100</v>
      </c>
      <c r="I34" s="260" t="s">
        <v>1118</v>
      </c>
      <c r="J34" s="260" t="s">
        <v>1125</v>
      </c>
      <c r="K34" s="260"/>
      <c r="L34" s="260" t="s">
        <v>35</v>
      </c>
      <c r="M34" s="260"/>
      <c r="N34" s="260">
        <v>30139.43</v>
      </c>
      <c r="O34" s="407"/>
      <c r="P34" s="260">
        <v>30139.43</v>
      </c>
      <c r="Q34" s="260" t="s">
        <v>1126</v>
      </c>
      <c r="R34" s="260" t="s">
        <v>1121</v>
      </c>
    </row>
    <row r="35" spans="1:18" s="203" customFormat="1" ht="105">
      <c r="A35" s="260">
        <v>22</v>
      </c>
      <c r="B35" s="260">
        <v>1</v>
      </c>
      <c r="C35" s="260">
        <v>4</v>
      </c>
      <c r="D35" s="260">
        <v>5</v>
      </c>
      <c r="E35" s="260" t="s">
        <v>1127</v>
      </c>
      <c r="F35" s="260" t="s">
        <v>1128</v>
      </c>
      <c r="G35" s="260" t="s">
        <v>1129</v>
      </c>
      <c r="H35" s="260">
        <v>20</v>
      </c>
      <c r="I35" s="260" t="s">
        <v>1118</v>
      </c>
      <c r="J35" s="260" t="s">
        <v>1217</v>
      </c>
      <c r="K35" s="260"/>
      <c r="L35" s="260" t="s">
        <v>35</v>
      </c>
      <c r="M35" s="260"/>
      <c r="N35" s="260">
        <v>17611.2</v>
      </c>
      <c r="O35" s="407"/>
      <c r="P35" s="260">
        <v>17611.2</v>
      </c>
      <c r="Q35" s="260" t="s">
        <v>1126</v>
      </c>
      <c r="R35" s="260" t="s">
        <v>1121</v>
      </c>
    </row>
    <row r="36" spans="1:18" s="203" customFormat="1" ht="105">
      <c r="A36" s="260">
        <v>23</v>
      </c>
      <c r="B36" s="260">
        <v>1</v>
      </c>
      <c r="C36" s="260">
        <v>4</v>
      </c>
      <c r="D36" s="260">
        <v>5</v>
      </c>
      <c r="E36" s="260" t="s">
        <v>1130</v>
      </c>
      <c r="F36" s="260" t="s">
        <v>1131</v>
      </c>
      <c r="G36" s="260" t="s">
        <v>108</v>
      </c>
      <c r="H36" s="260">
        <v>120</v>
      </c>
      <c r="I36" s="260" t="s">
        <v>1118</v>
      </c>
      <c r="J36" s="260" t="s">
        <v>1216</v>
      </c>
      <c r="K36" s="260"/>
      <c r="L36" s="260" t="s">
        <v>35</v>
      </c>
      <c r="M36" s="260"/>
      <c r="N36" s="260">
        <v>22735.06</v>
      </c>
      <c r="O36" s="260"/>
      <c r="P36" s="260">
        <v>22735.06</v>
      </c>
      <c r="Q36" s="260" t="s">
        <v>1126</v>
      </c>
      <c r="R36" s="260" t="s">
        <v>1121</v>
      </c>
    </row>
    <row r="40" spans="1:18">
      <c r="K40" s="543" t="s">
        <v>938</v>
      </c>
      <c r="L40" s="543"/>
      <c r="M40" s="543"/>
      <c r="N40" s="543"/>
      <c r="O40" s="543" t="s">
        <v>939</v>
      </c>
      <c r="P40" s="543"/>
      <c r="Q40" s="543"/>
      <c r="R40" s="543"/>
    </row>
    <row r="41" spans="1:18">
      <c r="K41" s="543" t="s">
        <v>946</v>
      </c>
      <c r="L41" s="543"/>
      <c r="M41" s="543" t="s">
        <v>947</v>
      </c>
      <c r="N41" s="543"/>
      <c r="O41" s="543" t="s">
        <v>946</v>
      </c>
      <c r="P41" s="543"/>
      <c r="Q41" s="543" t="s">
        <v>947</v>
      </c>
      <c r="R41" s="543"/>
    </row>
    <row r="42" spans="1:18">
      <c r="K42" s="117" t="s">
        <v>940</v>
      </c>
      <c r="L42" s="117" t="s">
        <v>941</v>
      </c>
      <c r="M42" s="117" t="s">
        <v>942</v>
      </c>
      <c r="N42" s="117" t="s">
        <v>941</v>
      </c>
      <c r="O42" s="117" t="s">
        <v>942</v>
      </c>
      <c r="P42" s="117" t="s">
        <v>941</v>
      </c>
      <c r="Q42" s="117" t="s">
        <v>940</v>
      </c>
      <c r="R42" s="117" t="s">
        <v>941</v>
      </c>
    </row>
    <row r="43" spans="1:18">
      <c r="K43" s="108">
        <v>18</v>
      </c>
      <c r="L43" s="111">
        <v>322693.76000000001</v>
      </c>
      <c r="M43" s="108">
        <v>4</v>
      </c>
      <c r="N43" s="111">
        <v>80105.98</v>
      </c>
      <c r="O43" s="108">
        <v>1</v>
      </c>
      <c r="P43" s="112">
        <v>45250</v>
      </c>
      <c r="Q43" s="108" t="s">
        <v>944</v>
      </c>
      <c r="R43" s="112" t="s">
        <v>944</v>
      </c>
    </row>
  </sheetData>
  <mergeCells count="98">
    <mergeCell ref="F4:F5"/>
    <mergeCell ref="H4:I4"/>
    <mergeCell ref="J4:J5"/>
    <mergeCell ref="K4:L4"/>
    <mergeCell ref="M4:N4"/>
    <mergeCell ref="O4:P4"/>
    <mergeCell ref="K40:N40"/>
    <mergeCell ref="O40:R40"/>
    <mergeCell ref="K41:L41"/>
    <mergeCell ref="M41:N41"/>
    <mergeCell ref="O41:P41"/>
    <mergeCell ref="Q41:R41"/>
    <mergeCell ref="R4:R5"/>
    <mergeCell ref="A7:A10"/>
    <mergeCell ref="B7:B10"/>
    <mergeCell ref="C7:C10"/>
    <mergeCell ref="D7:D10"/>
    <mergeCell ref="E7:E10"/>
    <mergeCell ref="A4:A5"/>
    <mergeCell ref="B4:B5"/>
    <mergeCell ref="C4:C5"/>
    <mergeCell ref="D4:D5"/>
    <mergeCell ref="E4:E5"/>
    <mergeCell ref="R7:R10"/>
    <mergeCell ref="F7:F10"/>
    <mergeCell ref="G7:G10"/>
    <mergeCell ref="J7:J10"/>
    <mergeCell ref="G4:G5"/>
    <mergeCell ref="Q4:Q5"/>
    <mergeCell ref="L13:L14"/>
    <mergeCell ref="M13:M14"/>
    <mergeCell ref="N13:N14"/>
    <mergeCell ref="O13:O14"/>
    <mergeCell ref="P13:P14"/>
    <mergeCell ref="R13:R14"/>
    <mergeCell ref="K7:K10"/>
    <mergeCell ref="L7:L10"/>
    <mergeCell ref="M7:M10"/>
    <mergeCell ref="N7:N10"/>
    <mergeCell ref="O7:O10"/>
    <mergeCell ref="P7:P10"/>
    <mergeCell ref="Q7:Q10"/>
    <mergeCell ref="A13:A14"/>
    <mergeCell ref="B13:B14"/>
    <mergeCell ref="C13:C14"/>
    <mergeCell ref="D13:D14"/>
    <mergeCell ref="E13:E14"/>
    <mergeCell ref="F13:F14"/>
    <mergeCell ref="K13:K14"/>
    <mergeCell ref="Q13:Q14"/>
    <mergeCell ref="A21:A22"/>
    <mergeCell ref="B21:B22"/>
    <mergeCell ref="C21:C22"/>
    <mergeCell ref="D21:D22"/>
    <mergeCell ref="E21:E22"/>
    <mergeCell ref="F21:F22"/>
    <mergeCell ref="G21:G22"/>
    <mergeCell ref="I21:I22"/>
    <mergeCell ref="J21:J22"/>
    <mergeCell ref="K21:K22"/>
    <mergeCell ref="Q21:Q22"/>
    <mergeCell ref="R21:R22"/>
    <mergeCell ref="L21:L22"/>
    <mergeCell ref="M21:M22"/>
    <mergeCell ref="N21:N22"/>
    <mergeCell ref="O21:O22"/>
    <mergeCell ref="P21:P22"/>
    <mergeCell ref="A27:A28"/>
    <mergeCell ref="B27:B28"/>
    <mergeCell ref="C27:C28"/>
    <mergeCell ref="D27:D28"/>
    <mergeCell ref="E27:E28"/>
    <mergeCell ref="R27:R28"/>
    <mergeCell ref="F27:F28"/>
    <mergeCell ref="G27:G28"/>
    <mergeCell ref="K27:K28"/>
    <mergeCell ref="L27:L28"/>
    <mergeCell ref="M27:M28"/>
    <mergeCell ref="N27:N28"/>
    <mergeCell ref="O27:O28"/>
    <mergeCell ref="P27:P28"/>
    <mergeCell ref="Q27:Q28"/>
    <mergeCell ref="Q30:Q31"/>
    <mergeCell ref="R30:R31"/>
    <mergeCell ref="A30:A31"/>
    <mergeCell ref="B30:B31"/>
    <mergeCell ref="C30:C31"/>
    <mergeCell ref="D30:D31"/>
    <mergeCell ref="E30:E31"/>
    <mergeCell ref="F30:F31"/>
    <mergeCell ref="G30:G31"/>
    <mergeCell ref="J30:J31"/>
    <mergeCell ref="K30:K31"/>
    <mergeCell ref="L30:L31"/>
    <mergeCell ref="M30:M31"/>
    <mergeCell ref="N30:N31"/>
    <mergeCell ref="O30:O31"/>
    <mergeCell ref="P30:P31"/>
  </mergeCells>
  <pageMargins left="0.25" right="0.25" top="0.75" bottom="0.75" header="0.3" footer="0.3"/>
  <pageSetup paperSize="8" scale="58" fitToHeight="0" orientation="landscape" horizontalDpi="4294967292"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0"/>
  <sheetViews>
    <sheetView topLeftCell="G13" workbookViewId="0">
      <selection activeCell="K20" sqref="K20:R20"/>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4.7109375" style="51"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5842</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4" t="s">
        <v>14</v>
      </c>
      <c r="I5" s="4" t="s">
        <v>15</v>
      </c>
      <c r="J5" s="488"/>
      <c r="K5" s="5">
        <v>2016</v>
      </c>
      <c r="L5" s="5">
        <v>2017</v>
      </c>
      <c r="M5" s="5">
        <v>2016</v>
      </c>
      <c r="N5" s="5">
        <v>2017</v>
      </c>
      <c r="O5" s="5">
        <v>2016</v>
      </c>
      <c r="P5" s="5">
        <v>2017</v>
      </c>
      <c r="Q5" s="488"/>
      <c r="R5" s="490"/>
    </row>
    <row r="6" spans="1:18" s="3" customFormat="1" ht="14.25" customHeight="1">
      <c r="A6" s="6" t="s">
        <v>16</v>
      </c>
      <c r="B6" s="4" t="s">
        <v>17</v>
      </c>
      <c r="C6" s="4" t="s">
        <v>18</v>
      </c>
      <c r="D6" s="4" t="s">
        <v>19</v>
      </c>
      <c r="E6" s="6" t="s">
        <v>20</v>
      </c>
      <c r="F6" s="6" t="s">
        <v>21</v>
      </c>
      <c r="G6" s="6" t="s">
        <v>22</v>
      </c>
      <c r="H6" s="4" t="s">
        <v>23</v>
      </c>
      <c r="I6" s="4" t="s">
        <v>24</v>
      </c>
      <c r="J6" s="6" t="s">
        <v>25</v>
      </c>
      <c r="K6" s="5" t="s">
        <v>26</v>
      </c>
      <c r="L6" s="5" t="s">
        <v>27</v>
      </c>
      <c r="M6" s="5" t="s">
        <v>28</v>
      </c>
      <c r="N6" s="5" t="s">
        <v>29</v>
      </c>
      <c r="O6" s="5" t="s">
        <v>30</v>
      </c>
      <c r="P6" s="5" t="s">
        <v>31</v>
      </c>
      <c r="Q6" s="6" t="s">
        <v>32</v>
      </c>
      <c r="R6" s="48" t="s">
        <v>33</v>
      </c>
    </row>
    <row r="7" spans="1:18" ht="99" customHeight="1">
      <c r="A7" s="766">
        <v>1</v>
      </c>
      <c r="B7" s="760">
        <v>1.2</v>
      </c>
      <c r="C7" s="760" t="s">
        <v>282</v>
      </c>
      <c r="D7" s="760">
        <v>2</v>
      </c>
      <c r="E7" s="757" t="s">
        <v>425</v>
      </c>
      <c r="F7" s="757" t="s">
        <v>426</v>
      </c>
      <c r="G7" s="757" t="s">
        <v>427</v>
      </c>
      <c r="H7" s="7" t="s">
        <v>364</v>
      </c>
      <c r="I7" s="7">
        <v>9802</v>
      </c>
      <c r="J7" s="757" t="s">
        <v>428</v>
      </c>
      <c r="K7" s="757" t="s">
        <v>44</v>
      </c>
      <c r="L7" s="757" t="s">
        <v>44</v>
      </c>
      <c r="M7" s="763"/>
      <c r="N7" s="763">
        <v>81537.399999999994</v>
      </c>
      <c r="O7" s="763"/>
      <c r="P7" s="763">
        <v>81537.399999999994</v>
      </c>
      <c r="Q7" s="757" t="s">
        <v>429</v>
      </c>
      <c r="R7" s="851" t="s">
        <v>684</v>
      </c>
    </row>
    <row r="8" spans="1:18" ht="100.5" customHeight="1">
      <c r="A8" s="766"/>
      <c r="B8" s="761"/>
      <c r="C8" s="761"/>
      <c r="D8" s="761"/>
      <c r="E8" s="758"/>
      <c r="F8" s="758"/>
      <c r="G8" s="758"/>
      <c r="H8" s="7" t="s">
        <v>430</v>
      </c>
      <c r="I8" s="7">
        <v>2914</v>
      </c>
      <c r="J8" s="758"/>
      <c r="K8" s="758"/>
      <c r="L8" s="758"/>
      <c r="M8" s="764"/>
      <c r="N8" s="764"/>
      <c r="O8" s="764"/>
      <c r="P8" s="764"/>
      <c r="Q8" s="758"/>
      <c r="R8" s="852"/>
    </row>
    <row r="9" spans="1:18" ht="96.75" customHeight="1">
      <c r="A9" s="766"/>
      <c r="B9" s="762"/>
      <c r="C9" s="762"/>
      <c r="D9" s="762"/>
      <c r="E9" s="759"/>
      <c r="F9" s="759"/>
      <c r="G9" s="759"/>
      <c r="H9" s="7" t="s">
        <v>431</v>
      </c>
      <c r="I9" s="7">
        <v>1</v>
      </c>
      <c r="J9" s="759"/>
      <c r="K9" s="759"/>
      <c r="L9" s="759"/>
      <c r="M9" s="765"/>
      <c r="N9" s="765"/>
      <c r="O9" s="765"/>
      <c r="P9" s="765"/>
      <c r="Q9" s="759"/>
      <c r="R9" s="853"/>
    </row>
    <row r="10" spans="1:18" ht="165.75">
      <c r="A10" s="10">
        <v>2</v>
      </c>
      <c r="B10" s="9" t="s">
        <v>432</v>
      </c>
      <c r="C10" s="9">
        <v>4</v>
      </c>
      <c r="D10" s="9">
        <v>5</v>
      </c>
      <c r="E10" s="9" t="s">
        <v>433</v>
      </c>
      <c r="F10" s="9" t="s">
        <v>434</v>
      </c>
      <c r="G10" s="9" t="s">
        <v>37</v>
      </c>
      <c r="H10" s="7" t="s">
        <v>34</v>
      </c>
      <c r="I10" s="7">
        <v>80</v>
      </c>
      <c r="J10" s="9" t="s">
        <v>435</v>
      </c>
      <c r="K10" s="9"/>
      <c r="L10" s="9" t="s">
        <v>50</v>
      </c>
      <c r="M10" s="12"/>
      <c r="N10" s="12">
        <v>25354.720000000001</v>
      </c>
      <c r="O10" s="12"/>
      <c r="P10" s="12">
        <v>25354.720000000001</v>
      </c>
      <c r="Q10" s="9" t="s">
        <v>429</v>
      </c>
      <c r="R10" s="50" t="s">
        <v>684</v>
      </c>
    </row>
    <row r="11" spans="1:18" ht="178.5">
      <c r="A11" s="7">
        <v>3</v>
      </c>
      <c r="B11" s="7">
        <v>1.2</v>
      </c>
      <c r="C11" s="7">
        <v>1.4</v>
      </c>
      <c r="D11" s="7">
        <v>2</v>
      </c>
      <c r="E11" s="7" t="s">
        <v>436</v>
      </c>
      <c r="F11" s="7" t="s">
        <v>437</v>
      </c>
      <c r="G11" s="7" t="s">
        <v>438</v>
      </c>
      <c r="H11" s="7" t="s">
        <v>34</v>
      </c>
      <c r="I11" s="7">
        <v>25</v>
      </c>
      <c r="J11" s="7" t="s">
        <v>439</v>
      </c>
      <c r="K11" s="7" t="s">
        <v>53</v>
      </c>
      <c r="L11" s="7" t="s">
        <v>47</v>
      </c>
      <c r="M11" s="12"/>
      <c r="N11" s="12">
        <v>35220</v>
      </c>
      <c r="O11" s="12"/>
      <c r="P11" s="12">
        <v>35220</v>
      </c>
      <c r="Q11" s="7" t="s">
        <v>429</v>
      </c>
      <c r="R11" s="50" t="s">
        <v>684</v>
      </c>
    </row>
    <row r="12" spans="1:18" ht="242.25">
      <c r="A12" s="9">
        <v>4</v>
      </c>
      <c r="B12" s="9">
        <v>1</v>
      </c>
      <c r="C12" s="9">
        <v>4</v>
      </c>
      <c r="D12" s="9">
        <v>2</v>
      </c>
      <c r="E12" s="30" t="s">
        <v>440</v>
      </c>
      <c r="F12" s="31" t="s">
        <v>441</v>
      </c>
      <c r="G12" s="31" t="s">
        <v>442</v>
      </c>
      <c r="H12" s="9" t="s">
        <v>34</v>
      </c>
      <c r="I12" s="9">
        <v>50</v>
      </c>
      <c r="J12" s="32" t="s">
        <v>443</v>
      </c>
      <c r="K12" s="33"/>
      <c r="L12" s="33" t="s">
        <v>40</v>
      </c>
      <c r="M12" s="12"/>
      <c r="N12" s="12">
        <v>18203</v>
      </c>
      <c r="O12" s="12"/>
      <c r="P12" s="12">
        <v>18203</v>
      </c>
      <c r="Q12" s="9" t="s">
        <v>429</v>
      </c>
      <c r="R12" s="50" t="s">
        <v>684</v>
      </c>
    </row>
    <row r="13" spans="1:18" ht="204">
      <c r="A13" s="7">
        <v>5</v>
      </c>
      <c r="B13" s="7">
        <v>1</v>
      </c>
      <c r="C13" s="7">
        <v>1.4</v>
      </c>
      <c r="D13" s="7">
        <v>5</v>
      </c>
      <c r="E13" s="34" t="s">
        <v>444</v>
      </c>
      <c r="F13" s="35" t="s">
        <v>445</v>
      </c>
      <c r="G13" s="35" t="s">
        <v>446</v>
      </c>
      <c r="H13" s="7" t="s">
        <v>34</v>
      </c>
      <c r="I13" s="7">
        <v>150</v>
      </c>
      <c r="J13" s="36" t="s">
        <v>447</v>
      </c>
      <c r="K13" s="36" t="s">
        <v>53</v>
      </c>
      <c r="L13" s="36"/>
      <c r="M13" s="12">
        <v>51701.43</v>
      </c>
      <c r="N13" s="12"/>
      <c r="O13" s="12">
        <v>51701.43</v>
      </c>
      <c r="P13" s="12"/>
      <c r="Q13" s="7" t="s">
        <v>429</v>
      </c>
      <c r="R13" s="50" t="s">
        <v>684</v>
      </c>
    </row>
    <row r="15" spans="1:18" s="66" customFormat="1">
      <c r="M15" s="67"/>
      <c r="N15" s="67"/>
      <c r="O15" s="67"/>
      <c r="P15" s="67"/>
      <c r="R15" s="68"/>
    </row>
    <row r="17" spans="11:18">
      <c r="K17" s="543" t="s">
        <v>938</v>
      </c>
      <c r="L17" s="543"/>
      <c r="M17" s="543"/>
      <c r="N17" s="543"/>
      <c r="O17" s="543" t="s">
        <v>939</v>
      </c>
      <c r="P17" s="543"/>
      <c r="Q17" s="543"/>
      <c r="R17" s="543"/>
    </row>
    <row r="18" spans="11:18">
      <c r="K18" s="543" t="s">
        <v>946</v>
      </c>
      <c r="L18" s="543"/>
      <c r="M18" s="543" t="s">
        <v>947</v>
      </c>
      <c r="N18" s="543"/>
      <c r="O18" s="543" t="s">
        <v>946</v>
      </c>
      <c r="P18" s="543"/>
      <c r="Q18" s="543" t="s">
        <v>947</v>
      </c>
      <c r="R18" s="543"/>
    </row>
    <row r="19" spans="11:18">
      <c r="K19" s="117" t="s">
        <v>940</v>
      </c>
      <c r="L19" s="117" t="s">
        <v>941</v>
      </c>
      <c r="M19" s="117" t="s">
        <v>942</v>
      </c>
      <c r="N19" s="117" t="s">
        <v>941</v>
      </c>
      <c r="O19" s="117" t="s">
        <v>942</v>
      </c>
      <c r="P19" s="117" t="s">
        <v>941</v>
      </c>
      <c r="Q19" s="117" t="s">
        <v>940</v>
      </c>
      <c r="R19" s="117" t="s">
        <v>941</v>
      </c>
    </row>
    <row r="20" spans="11:18">
      <c r="K20" s="108">
        <v>5</v>
      </c>
      <c r="L20" s="111">
        <v>212016.55</v>
      </c>
      <c r="M20" s="108" t="s">
        <v>944</v>
      </c>
      <c r="N20" s="112" t="s">
        <v>944</v>
      </c>
      <c r="O20" s="108" t="s">
        <v>944</v>
      </c>
      <c r="P20" s="112" t="s">
        <v>944</v>
      </c>
      <c r="Q20" s="108" t="s">
        <v>944</v>
      </c>
      <c r="R20" s="112" t="s">
        <v>944</v>
      </c>
    </row>
  </sheetData>
  <mergeCells count="36">
    <mergeCell ref="K17:N17"/>
    <mergeCell ref="O17:R17"/>
    <mergeCell ref="K18:L18"/>
    <mergeCell ref="M18:N18"/>
    <mergeCell ref="O18:P18"/>
    <mergeCell ref="Q18:R18"/>
    <mergeCell ref="F4:F5"/>
    <mergeCell ref="A4:A5"/>
    <mergeCell ref="B4:B5"/>
    <mergeCell ref="C4:C5"/>
    <mergeCell ref="D4:D5"/>
    <mergeCell ref="E4:E5"/>
    <mergeCell ref="Q4:Q5"/>
    <mergeCell ref="R4:R5"/>
    <mergeCell ref="A7:A9"/>
    <mergeCell ref="B7:B9"/>
    <mergeCell ref="C7:C9"/>
    <mergeCell ref="D7:D9"/>
    <mergeCell ref="E7:E9"/>
    <mergeCell ref="F7:F9"/>
    <mergeCell ref="G7:G9"/>
    <mergeCell ref="J7:J9"/>
    <mergeCell ref="G4:G5"/>
    <mergeCell ref="H4:I4"/>
    <mergeCell ref="J4:J5"/>
    <mergeCell ref="K4:L4"/>
    <mergeCell ref="M4:N4"/>
    <mergeCell ref="O4:P4"/>
    <mergeCell ref="Q7:Q9"/>
    <mergeCell ref="R7:R9"/>
    <mergeCell ref="K7:K9"/>
    <mergeCell ref="L7:L9"/>
    <mergeCell ref="M7:M9"/>
    <mergeCell ref="N7:N9"/>
    <mergeCell ref="O7:O9"/>
    <mergeCell ref="P7:P9"/>
  </mergeCells>
  <pageMargins left="0.25" right="0.25" top="0.75" bottom="0.75" header="0.3" footer="0.3"/>
  <pageSetup paperSize="8" scale="53" fitToHeight="0" orientation="landscape"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93"/>
  <sheetViews>
    <sheetView topLeftCell="G85" workbookViewId="0">
      <selection activeCell="K93" sqref="K93:R93"/>
    </sheetView>
  </sheetViews>
  <sheetFormatPr defaultColWidth="9.140625" defaultRowHeight="15"/>
  <cols>
    <col min="1" max="1" width="6.42578125" customWidth="1"/>
    <col min="2" max="2" width="8.85546875" bestFit="1" customWidth="1"/>
    <col min="3" max="3" width="10" bestFit="1" customWidth="1"/>
    <col min="4" max="4" width="9.7109375" bestFit="1" customWidth="1"/>
    <col min="5" max="5" width="59.7109375" bestFit="1" customWidth="1"/>
    <col min="6" max="6" width="57.85546875" bestFit="1" customWidth="1"/>
    <col min="7" max="7" width="35.28515625" bestFit="1" customWidth="1"/>
    <col min="8" max="8" width="19.140625" bestFit="1" customWidth="1"/>
    <col min="9" max="9" width="10.42578125" customWidth="1"/>
    <col min="10" max="10" width="30" customWidth="1"/>
    <col min="11" max="11" width="24.140625" customWidth="1"/>
    <col min="12" max="12" width="19.140625" customWidth="1"/>
    <col min="13" max="13" width="11.85546875" style="139" customWidth="1"/>
    <col min="14" max="14" width="14.85546875" style="139" customWidth="1"/>
    <col min="15" max="15" width="11.85546875" style="139" customWidth="1"/>
    <col min="16" max="16" width="15.28515625" style="139" customWidth="1"/>
    <col min="17" max="17" width="22.85546875" customWidth="1"/>
    <col min="18" max="18" width="14.7109375" customWidth="1"/>
    <col min="19" max="19" width="20.4257812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2" spans="1:18">
      <c r="A2" s="133" t="s">
        <v>5756</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1224</v>
      </c>
      <c r="K4" s="484" t="s">
        <v>1425</v>
      </c>
      <c r="L4" s="485"/>
      <c r="M4" s="555" t="s">
        <v>1989</v>
      </c>
      <c r="N4" s="555"/>
      <c r="O4" s="555" t="s">
        <v>1227</v>
      </c>
      <c r="P4" s="555"/>
      <c r="Q4" s="487" t="s">
        <v>12</v>
      </c>
      <c r="R4" s="489" t="s">
        <v>13</v>
      </c>
    </row>
    <row r="5" spans="1:18" s="3" customFormat="1" ht="35.25" customHeight="1">
      <c r="A5" s="488"/>
      <c r="B5" s="490"/>
      <c r="C5" s="490"/>
      <c r="D5" s="490"/>
      <c r="E5" s="488"/>
      <c r="F5" s="488"/>
      <c r="G5" s="488"/>
      <c r="H5" s="127" t="s">
        <v>14</v>
      </c>
      <c r="I5" s="127" t="s">
        <v>15</v>
      </c>
      <c r="J5" s="488"/>
      <c r="K5" s="126">
        <v>2016</v>
      </c>
      <c r="L5" s="126">
        <v>2017</v>
      </c>
      <c r="M5" s="140">
        <v>2016</v>
      </c>
      <c r="N5" s="140">
        <v>2017</v>
      </c>
      <c r="O5" s="140">
        <v>2016</v>
      </c>
      <c r="P5" s="140">
        <v>2017</v>
      </c>
      <c r="Q5" s="488"/>
      <c r="R5" s="490"/>
    </row>
    <row r="6" spans="1:18" s="3" customFormat="1" ht="18" customHeight="1">
      <c r="A6" s="125" t="s">
        <v>16</v>
      </c>
      <c r="B6" s="127" t="s">
        <v>17</v>
      </c>
      <c r="C6" s="127" t="s">
        <v>18</v>
      </c>
      <c r="D6" s="127" t="s">
        <v>19</v>
      </c>
      <c r="E6" s="125" t="s">
        <v>20</v>
      </c>
      <c r="F6" s="125" t="s">
        <v>21</v>
      </c>
      <c r="G6" s="125" t="s">
        <v>22</v>
      </c>
      <c r="H6" s="127" t="s">
        <v>23</v>
      </c>
      <c r="I6" s="127" t="s">
        <v>24</v>
      </c>
      <c r="J6" s="125" t="s">
        <v>25</v>
      </c>
      <c r="K6" s="126" t="s">
        <v>26</v>
      </c>
      <c r="L6" s="126" t="s">
        <v>27</v>
      </c>
      <c r="M6" s="140" t="s">
        <v>28</v>
      </c>
      <c r="N6" s="140" t="s">
        <v>29</v>
      </c>
      <c r="O6" s="140" t="s">
        <v>30</v>
      </c>
      <c r="P6" s="140" t="s">
        <v>31</v>
      </c>
      <c r="Q6" s="125" t="s">
        <v>32</v>
      </c>
      <c r="R6" s="127" t="s">
        <v>33</v>
      </c>
    </row>
    <row r="7" spans="1:18" s="271" customFormat="1" ht="51" customHeight="1">
      <c r="A7" s="494">
        <v>1</v>
      </c>
      <c r="B7" s="494" t="s">
        <v>1262</v>
      </c>
      <c r="C7" s="494">
        <v>4</v>
      </c>
      <c r="D7" s="494">
        <v>10</v>
      </c>
      <c r="E7" s="494" t="s">
        <v>1990</v>
      </c>
      <c r="F7" s="482" t="s">
        <v>1991</v>
      </c>
      <c r="G7" s="482" t="s">
        <v>1992</v>
      </c>
      <c r="H7" s="291" t="s">
        <v>1535</v>
      </c>
      <c r="I7" s="292">
        <v>40</v>
      </c>
      <c r="J7" s="482" t="s">
        <v>1993</v>
      </c>
      <c r="K7" s="494" t="s">
        <v>44</v>
      </c>
      <c r="L7" s="556" t="s">
        <v>944</v>
      </c>
      <c r="M7" s="557">
        <v>45000</v>
      </c>
      <c r="N7" s="557"/>
      <c r="O7" s="557">
        <v>45000</v>
      </c>
      <c r="P7" s="557"/>
      <c r="Q7" s="519" t="s">
        <v>1994</v>
      </c>
      <c r="R7" s="482" t="s">
        <v>1995</v>
      </c>
    </row>
    <row r="8" spans="1:18" s="271" customFormat="1" ht="51" customHeight="1">
      <c r="A8" s="494"/>
      <c r="B8" s="494"/>
      <c r="C8" s="494"/>
      <c r="D8" s="494"/>
      <c r="E8" s="494"/>
      <c r="F8" s="482"/>
      <c r="G8" s="482"/>
      <c r="H8" s="291" t="s">
        <v>1363</v>
      </c>
      <c r="I8" s="292">
        <v>3</v>
      </c>
      <c r="J8" s="482"/>
      <c r="K8" s="494"/>
      <c r="L8" s="556"/>
      <c r="M8" s="557"/>
      <c r="N8" s="557"/>
      <c r="O8" s="557"/>
      <c r="P8" s="557"/>
      <c r="Q8" s="519"/>
      <c r="R8" s="482"/>
    </row>
    <row r="9" spans="1:18" s="296" customFormat="1" ht="75" customHeight="1">
      <c r="A9" s="204">
        <v>2</v>
      </c>
      <c r="B9" s="207" t="s">
        <v>1262</v>
      </c>
      <c r="C9" s="207">
        <v>4</v>
      </c>
      <c r="D9" s="207">
        <v>10</v>
      </c>
      <c r="E9" s="207" t="s">
        <v>1996</v>
      </c>
      <c r="F9" s="293" t="s">
        <v>1997</v>
      </c>
      <c r="G9" s="207" t="s">
        <v>1998</v>
      </c>
      <c r="H9" s="207" t="s">
        <v>1535</v>
      </c>
      <c r="I9" s="207">
        <v>40</v>
      </c>
      <c r="J9" s="204" t="s">
        <v>1999</v>
      </c>
      <c r="K9" s="207" t="s">
        <v>44</v>
      </c>
      <c r="L9" s="294"/>
      <c r="M9" s="295">
        <v>65000</v>
      </c>
      <c r="N9" s="295"/>
      <c r="O9" s="295">
        <v>65000</v>
      </c>
      <c r="P9" s="295"/>
      <c r="Q9" s="204" t="s">
        <v>1994</v>
      </c>
      <c r="R9" s="293" t="s">
        <v>1995</v>
      </c>
    </row>
    <row r="10" spans="1:18" s="296" customFormat="1" ht="68.25" customHeight="1">
      <c r="A10" s="204">
        <v>3</v>
      </c>
      <c r="B10" s="207" t="s">
        <v>1262</v>
      </c>
      <c r="C10" s="297">
        <v>4</v>
      </c>
      <c r="D10" s="207">
        <v>10</v>
      </c>
      <c r="E10" s="207" t="s">
        <v>2000</v>
      </c>
      <c r="F10" s="293" t="s">
        <v>2001</v>
      </c>
      <c r="G10" s="293" t="s">
        <v>2002</v>
      </c>
      <c r="H10" s="207" t="s">
        <v>1535</v>
      </c>
      <c r="I10" s="207">
        <v>10</v>
      </c>
      <c r="J10" s="204" t="s">
        <v>2003</v>
      </c>
      <c r="K10" s="207" t="s">
        <v>44</v>
      </c>
      <c r="L10" s="294"/>
      <c r="M10" s="295">
        <v>50000</v>
      </c>
      <c r="N10" s="295"/>
      <c r="O10" s="295">
        <v>50000</v>
      </c>
      <c r="P10" s="295"/>
      <c r="Q10" s="204" t="s">
        <v>1994</v>
      </c>
      <c r="R10" s="293" t="s">
        <v>1995</v>
      </c>
    </row>
    <row r="11" spans="1:18" s="296" customFormat="1" ht="70.5" customHeight="1">
      <c r="A11" s="204">
        <v>4</v>
      </c>
      <c r="B11" s="207" t="s">
        <v>1262</v>
      </c>
      <c r="C11" s="207">
        <v>4</v>
      </c>
      <c r="D11" s="207">
        <v>13</v>
      </c>
      <c r="E11" s="207" t="s">
        <v>2004</v>
      </c>
      <c r="F11" s="293" t="s">
        <v>2005</v>
      </c>
      <c r="G11" s="207" t="s">
        <v>317</v>
      </c>
      <c r="H11" s="207" t="s">
        <v>2006</v>
      </c>
      <c r="I11" s="207">
        <v>4000</v>
      </c>
      <c r="J11" s="207" t="s">
        <v>2007</v>
      </c>
      <c r="K11" s="207" t="s">
        <v>44</v>
      </c>
      <c r="L11" s="294"/>
      <c r="M11" s="295">
        <v>35000</v>
      </c>
      <c r="N11" s="295"/>
      <c r="O11" s="295">
        <v>35000</v>
      </c>
      <c r="P11" s="295"/>
      <c r="Q11" s="204" t="s">
        <v>1994</v>
      </c>
      <c r="R11" s="293" t="s">
        <v>1995</v>
      </c>
    </row>
    <row r="12" spans="1:18" s="271" customFormat="1" ht="38.25">
      <c r="A12" s="494">
        <v>5</v>
      </c>
      <c r="B12" s="494" t="s">
        <v>1250</v>
      </c>
      <c r="C12" s="494">
        <v>1</v>
      </c>
      <c r="D12" s="494">
        <v>6</v>
      </c>
      <c r="E12" s="494" t="s">
        <v>2008</v>
      </c>
      <c r="F12" s="482" t="s">
        <v>2009</v>
      </c>
      <c r="G12" s="482" t="s">
        <v>2010</v>
      </c>
      <c r="H12" s="291" t="s">
        <v>1245</v>
      </c>
      <c r="I12" s="292">
        <v>500</v>
      </c>
      <c r="J12" s="482" t="s">
        <v>2011</v>
      </c>
      <c r="K12" s="494" t="s">
        <v>44</v>
      </c>
      <c r="L12" s="556" t="s">
        <v>944</v>
      </c>
      <c r="M12" s="557">
        <v>80000</v>
      </c>
      <c r="N12" s="557"/>
      <c r="O12" s="557">
        <v>80000</v>
      </c>
      <c r="P12" s="557"/>
      <c r="Q12" s="519" t="s">
        <v>1994</v>
      </c>
      <c r="R12" s="482" t="s">
        <v>1995</v>
      </c>
    </row>
    <row r="13" spans="1:18" s="271" customFormat="1" ht="31.5" customHeight="1">
      <c r="A13" s="494"/>
      <c r="B13" s="494"/>
      <c r="C13" s="494"/>
      <c r="D13" s="494"/>
      <c r="E13" s="494"/>
      <c r="F13" s="482"/>
      <c r="G13" s="482"/>
      <c r="H13" s="291" t="s">
        <v>1363</v>
      </c>
      <c r="I13" s="292">
        <v>3</v>
      </c>
      <c r="J13" s="482"/>
      <c r="K13" s="494"/>
      <c r="L13" s="556"/>
      <c r="M13" s="557"/>
      <c r="N13" s="557"/>
      <c r="O13" s="557"/>
      <c r="P13" s="557"/>
      <c r="Q13" s="519"/>
      <c r="R13" s="482"/>
    </row>
    <row r="14" spans="1:18" s="271" customFormat="1" ht="43.5" customHeight="1">
      <c r="A14" s="494"/>
      <c r="B14" s="494"/>
      <c r="C14" s="494"/>
      <c r="D14" s="494"/>
      <c r="E14" s="494"/>
      <c r="F14" s="482"/>
      <c r="G14" s="482"/>
      <c r="H14" s="291" t="s">
        <v>1562</v>
      </c>
      <c r="I14" s="292">
        <v>1</v>
      </c>
      <c r="J14" s="482"/>
      <c r="K14" s="494"/>
      <c r="L14" s="556"/>
      <c r="M14" s="557"/>
      <c r="N14" s="557"/>
      <c r="O14" s="557"/>
      <c r="P14" s="557"/>
      <c r="Q14" s="519"/>
      <c r="R14" s="482"/>
    </row>
    <row r="15" spans="1:18" s="271" customFormat="1" ht="63.75" customHeight="1">
      <c r="A15" s="494">
        <v>6</v>
      </c>
      <c r="B15" s="494" t="s">
        <v>1250</v>
      </c>
      <c r="C15" s="494">
        <v>1</v>
      </c>
      <c r="D15" s="494">
        <v>6</v>
      </c>
      <c r="E15" s="482" t="s">
        <v>2012</v>
      </c>
      <c r="F15" s="482" t="s">
        <v>2013</v>
      </c>
      <c r="G15" s="482" t="s">
        <v>2010</v>
      </c>
      <c r="H15" s="291" t="s">
        <v>1245</v>
      </c>
      <c r="I15" s="292">
        <v>500</v>
      </c>
      <c r="J15" s="482" t="s">
        <v>2014</v>
      </c>
      <c r="K15" s="494" t="s">
        <v>44</v>
      </c>
      <c r="L15" s="556" t="s">
        <v>944</v>
      </c>
      <c r="M15" s="557">
        <v>80000</v>
      </c>
      <c r="N15" s="557"/>
      <c r="O15" s="557">
        <v>80000</v>
      </c>
      <c r="P15" s="557"/>
      <c r="Q15" s="519" t="s">
        <v>1994</v>
      </c>
      <c r="R15" s="482" t="s">
        <v>1995</v>
      </c>
    </row>
    <row r="16" spans="1:18" s="271" customFormat="1">
      <c r="A16" s="494"/>
      <c r="B16" s="494"/>
      <c r="C16" s="494"/>
      <c r="D16" s="494"/>
      <c r="E16" s="482"/>
      <c r="F16" s="482"/>
      <c r="G16" s="482"/>
      <c r="H16" s="291" t="s">
        <v>1363</v>
      </c>
      <c r="I16" s="292">
        <v>3</v>
      </c>
      <c r="J16" s="482"/>
      <c r="K16" s="494"/>
      <c r="L16" s="556"/>
      <c r="M16" s="557"/>
      <c r="N16" s="557"/>
      <c r="O16" s="557"/>
      <c r="P16" s="557"/>
      <c r="Q16" s="519"/>
      <c r="R16" s="482"/>
    </row>
    <row r="17" spans="1:18" s="271" customFormat="1" ht="25.5">
      <c r="A17" s="494"/>
      <c r="B17" s="494"/>
      <c r="C17" s="494"/>
      <c r="D17" s="494"/>
      <c r="E17" s="482"/>
      <c r="F17" s="482"/>
      <c r="G17" s="482"/>
      <c r="H17" s="291" t="s">
        <v>1562</v>
      </c>
      <c r="I17" s="292">
        <v>1</v>
      </c>
      <c r="J17" s="482"/>
      <c r="K17" s="494"/>
      <c r="L17" s="556"/>
      <c r="M17" s="557"/>
      <c r="N17" s="557"/>
      <c r="O17" s="557"/>
      <c r="P17" s="557"/>
      <c r="Q17" s="519"/>
      <c r="R17" s="482"/>
    </row>
    <row r="18" spans="1:18" s="271" customFormat="1" ht="25.5">
      <c r="A18" s="494">
        <v>7</v>
      </c>
      <c r="B18" s="494" t="s">
        <v>1250</v>
      </c>
      <c r="C18" s="494">
        <v>3</v>
      </c>
      <c r="D18" s="494">
        <v>6</v>
      </c>
      <c r="E18" s="482" t="s">
        <v>2015</v>
      </c>
      <c r="F18" s="482" t="s">
        <v>2016</v>
      </c>
      <c r="G18" s="482" t="s">
        <v>2017</v>
      </c>
      <c r="H18" s="291" t="s">
        <v>1562</v>
      </c>
      <c r="I18" s="292">
        <v>4</v>
      </c>
      <c r="J18" s="494"/>
      <c r="K18" s="494" t="s">
        <v>44</v>
      </c>
      <c r="L18" s="556" t="s">
        <v>944</v>
      </c>
      <c r="M18" s="557">
        <v>20000</v>
      </c>
      <c r="N18" s="557"/>
      <c r="O18" s="557">
        <v>20000</v>
      </c>
      <c r="P18" s="557"/>
      <c r="Q18" s="519" t="s">
        <v>1994</v>
      </c>
      <c r="R18" s="482" t="s">
        <v>1995</v>
      </c>
    </row>
    <row r="19" spans="1:18" s="271" customFormat="1" ht="38.25">
      <c r="A19" s="494"/>
      <c r="B19" s="494"/>
      <c r="C19" s="494"/>
      <c r="D19" s="494"/>
      <c r="E19" s="482"/>
      <c r="F19" s="482"/>
      <c r="G19" s="482"/>
      <c r="H19" s="291" t="s">
        <v>1245</v>
      </c>
      <c r="I19" s="292">
        <v>160</v>
      </c>
      <c r="J19" s="494"/>
      <c r="K19" s="494"/>
      <c r="L19" s="556"/>
      <c r="M19" s="557"/>
      <c r="N19" s="557"/>
      <c r="O19" s="557"/>
      <c r="P19" s="557"/>
      <c r="Q19" s="519"/>
      <c r="R19" s="482"/>
    </row>
    <row r="20" spans="1:18" s="271" customFormat="1" ht="51">
      <c r="A20" s="207">
        <v>8</v>
      </c>
      <c r="B20" s="207" t="s">
        <v>1262</v>
      </c>
      <c r="C20" s="207">
        <v>4</v>
      </c>
      <c r="D20" s="207">
        <v>10</v>
      </c>
      <c r="E20" s="204" t="s">
        <v>2018</v>
      </c>
      <c r="F20" s="204" t="s">
        <v>2019</v>
      </c>
      <c r="G20" s="207" t="s">
        <v>2020</v>
      </c>
      <c r="H20" s="291" t="s">
        <v>1358</v>
      </c>
      <c r="I20" s="292">
        <v>3</v>
      </c>
      <c r="J20" s="204" t="s">
        <v>2021</v>
      </c>
      <c r="K20" s="207" t="s">
        <v>44</v>
      </c>
      <c r="L20" s="298" t="s">
        <v>944</v>
      </c>
      <c r="M20" s="295">
        <v>73000</v>
      </c>
      <c r="N20" s="295"/>
      <c r="O20" s="295">
        <v>73000</v>
      </c>
      <c r="P20" s="295"/>
      <c r="Q20" s="144" t="s">
        <v>1994</v>
      </c>
      <c r="R20" s="204" t="s">
        <v>1995</v>
      </c>
    </row>
    <row r="21" spans="1:18" s="141" customFormat="1" ht="25.5" customHeight="1">
      <c r="A21" s="494">
        <v>9</v>
      </c>
      <c r="B21" s="494" t="s">
        <v>1250</v>
      </c>
      <c r="C21" s="494">
        <v>5</v>
      </c>
      <c r="D21" s="494">
        <v>13</v>
      </c>
      <c r="E21" s="482" t="s">
        <v>2022</v>
      </c>
      <c r="F21" s="482" t="s">
        <v>2023</v>
      </c>
      <c r="G21" s="482" t="s">
        <v>2024</v>
      </c>
      <c r="H21" s="291" t="s">
        <v>1254</v>
      </c>
      <c r="I21" s="204">
        <v>300</v>
      </c>
      <c r="J21" s="482" t="s">
        <v>2025</v>
      </c>
      <c r="K21" s="494" t="s">
        <v>40</v>
      </c>
      <c r="L21" s="556" t="s">
        <v>944</v>
      </c>
      <c r="M21" s="558">
        <v>62000</v>
      </c>
      <c r="N21" s="558"/>
      <c r="O21" s="558">
        <v>62000</v>
      </c>
      <c r="P21" s="558"/>
      <c r="Q21" s="482" t="s">
        <v>2026</v>
      </c>
      <c r="R21" s="482" t="s">
        <v>2027</v>
      </c>
    </row>
    <row r="22" spans="1:18" s="141" customFormat="1" ht="38.25">
      <c r="A22" s="494"/>
      <c r="B22" s="494"/>
      <c r="C22" s="494"/>
      <c r="D22" s="494"/>
      <c r="E22" s="482"/>
      <c r="F22" s="482"/>
      <c r="G22" s="482"/>
      <c r="H22" s="291" t="s">
        <v>1245</v>
      </c>
      <c r="I22" s="204">
        <v>150</v>
      </c>
      <c r="J22" s="482"/>
      <c r="K22" s="494"/>
      <c r="L22" s="556"/>
      <c r="M22" s="558"/>
      <c r="N22" s="558"/>
      <c r="O22" s="558"/>
      <c r="P22" s="558"/>
      <c r="Q22" s="482"/>
      <c r="R22" s="482"/>
    </row>
    <row r="23" spans="1:18" s="141" customFormat="1" ht="38.25">
      <c r="A23" s="494"/>
      <c r="B23" s="494"/>
      <c r="C23" s="494"/>
      <c r="D23" s="494"/>
      <c r="E23" s="482"/>
      <c r="F23" s="482"/>
      <c r="G23" s="482"/>
      <c r="H23" s="291" t="s">
        <v>2028</v>
      </c>
      <c r="I23" s="204">
        <v>1</v>
      </c>
      <c r="J23" s="482"/>
      <c r="K23" s="494"/>
      <c r="L23" s="556"/>
      <c r="M23" s="558"/>
      <c r="N23" s="558"/>
      <c r="O23" s="558"/>
      <c r="P23" s="558"/>
      <c r="Q23" s="482"/>
      <c r="R23" s="482"/>
    </row>
    <row r="24" spans="1:18" s="141" customFormat="1" ht="38.25" customHeight="1">
      <c r="A24" s="494">
        <v>10</v>
      </c>
      <c r="B24" s="494" t="s">
        <v>1250</v>
      </c>
      <c r="C24" s="494">
        <v>1</v>
      </c>
      <c r="D24" s="494">
        <v>13</v>
      </c>
      <c r="E24" s="482" t="s">
        <v>2029</v>
      </c>
      <c r="F24" s="482" t="s">
        <v>2030</v>
      </c>
      <c r="G24" s="494" t="s">
        <v>2031</v>
      </c>
      <c r="H24" s="144" t="s">
        <v>1254</v>
      </c>
      <c r="I24" s="204">
        <v>372</v>
      </c>
      <c r="J24" s="482" t="s">
        <v>2032</v>
      </c>
      <c r="K24" s="494" t="s">
        <v>35</v>
      </c>
      <c r="L24" s="556" t="s">
        <v>944</v>
      </c>
      <c r="M24" s="558">
        <v>59716.5</v>
      </c>
      <c r="N24" s="558"/>
      <c r="O24" s="558">
        <v>59716.5</v>
      </c>
      <c r="P24" s="558"/>
      <c r="Q24" s="482" t="s">
        <v>2033</v>
      </c>
      <c r="R24" s="482" t="s">
        <v>2034</v>
      </c>
    </row>
    <row r="25" spans="1:18" s="141" customFormat="1" ht="25.5">
      <c r="A25" s="494"/>
      <c r="B25" s="494"/>
      <c r="C25" s="494"/>
      <c r="D25" s="494"/>
      <c r="E25" s="482"/>
      <c r="F25" s="482"/>
      <c r="G25" s="494"/>
      <c r="H25" s="144" t="s">
        <v>2035</v>
      </c>
      <c r="I25" s="204">
        <v>110</v>
      </c>
      <c r="J25" s="482"/>
      <c r="K25" s="494"/>
      <c r="L25" s="556"/>
      <c r="M25" s="558"/>
      <c r="N25" s="558"/>
      <c r="O25" s="558"/>
      <c r="P25" s="558"/>
      <c r="Q25" s="482"/>
      <c r="R25" s="482"/>
    </row>
    <row r="26" spans="1:18" s="141" customFormat="1" ht="38.25">
      <c r="A26" s="207">
        <v>11</v>
      </c>
      <c r="B26" s="207" t="s">
        <v>1250</v>
      </c>
      <c r="C26" s="207" t="s">
        <v>266</v>
      </c>
      <c r="D26" s="207">
        <v>13</v>
      </c>
      <c r="E26" s="204" t="s">
        <v>2036</v>
      </c>
      <c r="F26" s="204" t="s">
        <v>2037</v>
      </c>
      <c r="G26" s="207" t="s">
        <v>317</v>
      </c>
      <c r="H26" s="144" t="s">
        <v>2038</v>
      </c>
      <c r="I26" s="204">
        <v>1</v>
      </c>
      <c r="J26" s="204" t="s">
        <v>2039</v>
      </c>
      <c r="K26" s="207" t="s">
        <v>44</v>
      </c>
      <c r="L26" s="298" t="s">
        <v>944</v>
      </c>
      <c r="M26" s="206">
        <v>25900</v>
      </c>
      <c r="N26" s="206"/>
      <c r="O26" s="206">
        <v>25900</v>
      </c>
      <c r="P26" s="206"/>
      <c r="Q26" s="204" t="s">
        <v>2040</v>
      </c>
      <c r="R26" s="204" t="s">
        <v>2041</v>
      </c>
    </row>
    <row r="27" spans="1:18" s="141" customFormat="1" ht="51">
      <c r="A27" s="207">
        <v>12</v>
      </c>
      <c r="B27" s="207" t="s">
        <v>1250</v>
      </c>
      <c r="C27" s="207" t="s">
        <v>266</v>
      </c>
      <c r="D27" s="207">
        <v>13</v>
      </c>
      <c r="E27" s="204" t="s">
        <v>2042</v>
      </c>
      <c r="F27" s="204" t="s">
        <v>2043</v>
      </c>
      <c r="G27" s="204" t="s">
        <v>2044</v>
      </c>
      <c r="H27" s="144" t="s">
        <v>2045</v>
      </c>
      <c r="I27" s="204">
        <v>1</v>
      </c>
      <c r="J27" s="204" t="s">
        <v>2046</v>
      </c>
      <c r="K27" s="207" t="s">
        <v>44</v>
      </c>
      <c r="L27" s="298" t="s">
        <v>944</v>
      </c>
      <c r="M27" s="206">
        <v>30000.02</v>
      </c>
      <c r="N27" s="206"/>
      <c r="O27" s="206">
        <v>30000.02</v>
      </c>
      <c r="P27" s="206"/>
      <c r="Q27" s="204" t="s">
        <v>2040</v>
      </c>
      <c r="R27" s="204" t="s">
        <v>2047</v>
      </c>
    </row>
    <row r="28" spans="1:18" s="141" customFormat="1" ht="38.25">
      <c r="A28" s="207">
        <v>13</v>
      </c>
      <c r="B28" s="207" t="s">
        <v>1250</v>
      </c>
      <c r="C28" s="207">
        <v>5</v>
      </c>
      <c r="D28" s="207">
        <v>13</v>
      </c>
      <c r="E28" s="204" t="s">
        <v>2048</v>
      </c>
      <c r="F28" s="204" t="s">
        <v>2049</v>
      </c>
      <c r="G28" s="207" t="s">
        <v>2050</v>
      </c>
      <c r="H28" s="144" t="s">
        <v>1424</v>
      </c>
      <c r="I28" s="204">
        <v>1500</v>
      </c>
      <c r="J28" s="204" t="s">
        <v>2051</v>
      </c>
      <c r="K28" s="207" t="s">
        <v>44</v>
      </c>
      <c r="L28" s="298" t="s">
        <v>944</v>
      </c>
      <c r="M28" s="206">
        <v>29085.5</v>
      </c>
      <c r="N28" s="206"/>
      <c r="O28" s="206">
        <v>29085.5</v>
      </c>
      <c r="P28" s="206"/>
      <c r="Q28" s="204" t="s">
        <v>2052</v>
      </c>
      <c r="R28" s="204" t="s">
        <v>2053</v>
      </c>
    </row>
    <row r="29" spans="1:18" s="141" customFormat="1" ht="38.25">
      <c r="A29" s="207">
        <v>14</v>
      </c>
      <c r="B29" s="207" t="s">
        <v>1250</v>
      </c>
      <c r="C29" s="207" t="s">
        <v>266</v>
      </c>
      <c r="D29" s="207">
        <v>13</v>
      </c>
      <c r="E29" s="204" t="s">
        <v>2054</v>
      </c>
      <c r="F29" s="204" t="s">
        <v>2037</v>
      </c>
      <c r="G29" s="204" t="s">
        <v>2055</v>
      </c>
      <c r="H29" s="144" t="s">
        <v>2056</v>
      </c>
      <c r="I29" s="204">
        <v>1</v>
      </c>
      <c r="J29" s="204" t="s">
        <v>2057</v>
      </c>
      <c r="K29" s="207" t="s">
        <v>40</v>
      </c>
      <c r="L29" s="298" t="s">
        <v>944</v>
      </c>
      <c r="M29" s="206">
        <v>10000</v>
      </c>
      <c r="N29" s="206"/>
      <c r="O29" s="206">
        <v>10000</v>
      </c>
      <c r="P29" s="206"/>
      <c r="Q29" s="204" t="s">
        <v>2040</v>
      </c>
      <c r="R29" s="204" t="s">
        <v>2058</v>
      </c>
    </row>
    <row r="30" spans="1:18" s="141" customFormat="1" ht="51">
      <c r="A30" s="207">
        <v>15</v>
      </c>
      <c r="B30" s="207" t="s">
        <v>1250</v>
      </c>
      <c r="C30" s="207">
        <v>5</v>
      </c>
      <c r="D30" s="207">
        <v>11</v>
      </c>
      <c r="E30" s="204" t="s">
        <v>2059</v>
      </c>
      <c r="F30" s="204" t="s">
        <v>2060</v>
      </c>
      <c r="G30" s="207" t="s">
        <v>2031</v>
      </c>
      <c r="H30" s="291" t="s">
        <v>1254</v>
      </c>
      <c r="I30" s="204">
        <v>30</v>
      </c>
      <c r="J30" s="204" t="s">
        <v>2061</v>
      </c>
      <c r="K30" s="207" t="s">
        <v>40</v>
      </c>
      <c r="L30" s="298" t="s">
        <v>944</v>
      </c>
      <c r="M30" s="206">
        <v>19188</v>
      </c>
      <c r="N30" s="206"/>
      <c r="O30" s="206">
        <v>19188</v>
      </c>
      <c r="P30" s="206"/>
      <c r="Q30" s="204" t="s">
        <v>2062</v>
      </c>
      <c r="R30" s="204" t="s">
        <v>2063</v>
      </c>
    </row>
    <row r="31" spans="1:18" s="141" customFormat="1" ht="38.25">
      <c r="A31" s="494">
        <v>16</v>
      </c>
      <c r="B31" s="494" t="s">
        <v>2064</v>
      </c>
      <c r="C31" s="494" t="s">
        <v>2065</v>
      </c>
      <c r="D31" s="494">
        <v>13</v>
      </c>
      <c r="E31" s="482" t="s">
        <v>2066</v>
      </c>
      <c r="F31" s="482" t="s">
        <v>2067</v>
      </c>
      <c r="G31" s="482" t="s">
        <v>2068</v>
      </c>
      <c r="H31" s="144" t="s">
        <v>1245</v>
      </c>
      <c r="I31" s="204">
        <v>110</v>
      </c>
      <c r="J31" s="482" t="s">
        <v>2069</v>
      </c>
      <c r="K31" s="494" t="s">
        <v>46</v>
      </c>
      <c r="L31" s="556" t="s">
        <v>944</v>
      </c>
      <c r="M31" s="558">
        <v>20232</v>
      </c>
      <c r="N31" s="558"/>
      <c r="O31" s="558">
        <v>20232</v>
      </c>
      <c r="P31" s="558"/>
      <c r="Q31" s="482" t="s">
        <v>2070</v>
      </c>
      <c r="R31" s="482" t="s">
        <v>2071</v>
      </c>
    </row>
    <row r="32" spans="1:18" s="141" customFormat="1" ht="38.25">
      <c r="A32" s="494"/>
      <c r="B32" s="494"/>
      <c r="C32" s="494"/>
      <c r="D32" s="494"/>
      <c r="E32" s="482"/>
      <c r="F32" s="482"/>
      <c r="G32" s="482"/>
      <c r="H32" s="144" t="s">
        <v>2072</v>
      </c>
      <c r="I32" s="204">
        <v>1</v>
      </c>
      <c r="J32" s="482"/>
      <c r="K32" s="494"/>
      <c r="L32" s="556"/>
      <c r="M32" s="558"/>
      <c r="N32" s="558"/>
      <c r="O32" s="558"/>
      <c r="P32" s="558"/>
      <c r="Q32" s="482"/>
      <c r="R32" s="482"/>
    </row>
    <row r="33" spans="1:18" s="141" customFormat="1" ht="51">
      <c r="A33" s="494"/>
      <c r="B33" s="494"/>
      <c r="C33" s="494"/>
      <c r="D33" s="494"/>
      <c r="E33" s="482"/>
      <c r="F33" s="482"/>
      <c r="G33" s="482"/>
      <c r="H33" s="144" t="s">
        <v>2073</v>
      </c>
      <c r="I33" s="204"/>
      <c r="J33" s="482"/>
      <c r="K33" s="494"/>
      <c r="L33" s="556"/>
      <c r="M33" s="558"/>
      <c r="N33" s="558"/>
      <c r="O33" s="558"/>
      <c r="P33" s="558"/>
      <c r="Q33" s="482"/>
      <c r="R33" s="482"/>
    </row>
    <row r="34" spans="1:18" s="141" customFormat="1" ht="63.75">
      <c r="A34" s="207">
        <v>17</v>
      </c>
      <c r="B34" s="207" t="s">
        <v>1250</v>
      </c>
      <c r="C34" s="207">
        <v>5</v>
      </c>
      <c r="D34" s="207">
        <v>11</v>
      </c>
      <c r="E34" s="204" t="s">
        <v>2074</v>
      </c>
      <c r="F34" s="204" t="s">
        <v>2075</v>
      </c>
      <c r="G34" s="204" t="s">
        <v>2076</v>
      </c>
      <c r="H34" s="144" t="s">
        <v>1270</v>
      </c>
      <c r="I34" s="204">
        <v>56</v>
      </c>
      <c r="J34" s="204" t="s">
        <v>2077</v>
      </c>
      <c r="K34" s="207" t="s">
        <v>42</v>
      </c>
      <c r="L34" s="298" t="s">
        <v>944</v>
      </c>
      <c r="M34" s="206">
        <v>48200</v>
      </c>
      <c r="N34" s="206"/>
      <c r="O34" s="206">
        <v>48200</v>
      </c>
      <c r="P34" s="206"/>
      <c r="Q34" s="204" t="s">
        <v>2078</v>
      </c>
      <c r="R34" s="204" t="s">
        <v>2079</v>
      </c>
    </row>
    <row r="35" spans="1:18" s="141" customFormat="1" ht="51">
      <c r="A35" s="494">
        <v>18</v>
      </c>
      <c r="B35" s="494" t="s">
        <v>1250</v>
      </c>
      <c r="C35" s="494">
        <v>5</v>
      </c>
      <c r="D35" s="494">
        <v>11</v>
      </c>
      <c r="E35" s="482" t="s">
        <v>2080</v>
      </c>
      <c r="F35" s="482" t="s">
        <v>2081</v>
      </c>
      <c r="G35" s="482" t="s">
        <v>2082</v>
      </c>
      <c r="H35" s="144" t="s">
        <v>1270</v>
      </c>
      <c r="I35" s="204">
        <v>36</v>
      </c>
      <c r="J35" s="482" t="s">
        <v>2083</v>
      </c>
      <c r="K35" s="494" t="s">
        <v>38</v>
      </c>
      <c r="L35" s="556" t="s">
        <v>944</v>
      </c>
      <c r="M35" s="558">
        <v>40440.6</v>
      </c>
      <c r="N35" s="558"/>
      <c r="O35" s="558">
        <v>40440.6</v>
      </c>
      <c r="P35" s="558"/>
      <c r="Q35" s="482" t="s">
        <v>2026</v>
      </c>
      <c r="R35" s="482" t="s">
        <v>2027</v>
      </c>
    </row>
    <row r="36" spans="1:18" s="141" customFormat="1" ht="38.25">
      <c r="A36" s="494"/>
      <c r="B36" s="494"/>
      <c r="C36" s="494"/>
      <c r="D36" s="494"/>
      <c r="E36" s="482"/>
      <c r="F36" s="482"/>
      <c r="G36" s="482"/>
      <c r="H36" s="144" t="s">
        <v>1245</v>
      </c>
      <c r="I36" s="204">
        <v>100</v>
      </c>
      <c r="J36" s="482"/>
      <c r="K36" s="494"/>
      <c r="L36" s="556"/>
      <c r="M36" s="558"/>
      <c r="N36" s="558"/>
      <c r="O36" s="558"/>
      <c r="P36" s="558"/>
      <c r="Q36" s="482"/>
      <c r="R36" s="482"/>
    </row>
    <row r="37" spans="1:18" s="141" customFormat="1" ht="38.25">
      <c r="A37" s="494">
        <v>19</v>
      </c>
      <c r="B37" s="494" t="s">
        <v>50</v>
      </c>
      <c r="C37" s="494">
        <v>4.5</v>
      </c>
      <c r="D37" s="494">
        <v>10</v>
      </c>
      <c r="E37" s="482" t="s">
        <v>2084</v>
      </c>
      <c r="F37" s="482" t="s">
        <v>2085</v>
      </c>
      <c r="G37" s="482" t="s">
        <v>2086</v>
      </c>
      <c r="H37" s="144" t="s">
        <v>2087</v>
      </c>
      <c r="I37" s="204">
        <v>20</v>
      </c>
      <c r="J37" s="482" t="s">
        <v>2088</v>
      </c>
      <c r="K37" s="494" t="s">
        <v>35</v>
      </c>
      <c r="L37" s="556" t="s">
        <v>944</v>
      </c>
      <c r="M37" s="558">
        <v>61038.17</v>
      </c>
      <c r="N37" s="558"/>
      <c r="O37" s="558">
        <v>61038.17</v>
      </c>
      <c r="P37" s="558"/>
      <c r="Q37" s="482" t="s">
        <v>2089</v>
      </c>
      <c r="R37" s="482" t="s">
        <v>2090</v>
      </c>
    </row>
    <row r="38" spans="1:18" s="141" customFormat="1" ht="25.5">
      <c r="A38" s="494"/>
      <c r="B38" s="494"/>
      <c r="C38" s="494"/>
      <c r="D38" s="494"/>
      <c r="E38" s="482"/>
      <c r="F38" s="482"/>
      <c r="G38" s="482"/>
      <c r="H38" s="144" t="s">
        <v>2091</v>
      </c>
      <c r="I38" s="204">
        <v>8</v>
      </c>
      <c r="J38" s="482"/>
      <c r="K38" s="494"/>
      <c r="L38" s="556"/>
      <c r="M38" s="558"/>
      <c r="N38" s="558"/>
      <c r="O38" s="558"/>
      <c r="P38" s="558"/>
      <c r="Q38" s="482"/>
      <c r="R38" s="482"/>
    </row>
    <row r="39" spans="1:18" s="141" customFormat="1" ht="38.25">
      <c r="A39" s="494"/>
      <c r="B39" s="494"/>
      <c r="C39" s="494"/>
      <c r="D39" s="494"/>
      <c r="E39" s="482"/>
      <c r="F39" s="482"/>
      <c r="G39" s="482"/>
      <c r="H39" s="144" t="s">
        <v>1424</v>
      </c>
      <c r="I39" s="204">
        <v>200</v>
      </c>
      <c r="J39" s="482"/>
      <c r="K39" s="494"/>
      <c r="L39" s="556"/>
      <c r="M39" s="558"/>
      <c r="N39" s="558"/>
      <c r="O39" s="558"/>
      <c r="P39" s="558"/>
      <c r="Q39" s="482"/>
      <c r="R39" s="482"/>
    </row>
    <row r="40" spans="1:18" s="141" customFormat="1" ht="12.75">
      <c r="A40" s="494"/>
      <c r="B40" s="494"/>
      <c r="C40" s="494"/>
      <c r="D40" s="494"/>
      <c r="E40" s="482"/>
      <c r="F40" s="482"/>
      <c r="G40" s="482"/>
      <c r="H40" s="144" t="s">
        <v>1363</v>
      </c>
      <c r="I40" s="204">
        <v>1</v>
      </c>
      <c r="J40" s="482"/>
      <c r="K40" s="494"/>
      <c r="L40" s="556"/>
      <c r="M40" s="558"/>
      <c r="N40" s="558"/>
      <c r="O40" s="558"/>
      <c r="P40" s="558"/>
      <c r="Q40" s="482"/>
      <c r="R40" s="482"/>
    </row>
    <row r="41" spans="1:18" s="141" customFormat="1" ht="89.25">
      <c r="A41" s="207">
        <v>20</v>
      </c>
      <c r="B41" s="207" t="s">
        <v>53</v>
      </c>
      <c r="C41" s="207">
        <v>1.5</v>
      </c>
      <c r="D41" s="207">
        <v>13</v>
      </c>
      <c r="E41" s="204" t="s">
        <v>2092</v>
      </c>
      <c r="F41" s="204" t="s">
        <v>2093</v>
      </c>
      <c r="G41" s="207" t="s">
        <v>2094</v>
      </c>
      <c r="H41" s="144" t="s">
        <v>1424</v>
      </c>
      <c r="I41" s="204">
        <v>15000</v>
      </c>
      <c r="J41" s="204" t="s">
        <v>2095</v>
      </c>
      <c r="K41" s="207" t="s">
        <v>35</v>
      </c>
      <c r="L41" s="298" t="s">
        <v>944</v>
      </c>
      <c r="M41" s="206">
        <v>32630</v>
      </c>
      <c r="N41" s="206"/>
      <c r="O41" s="206">
        <v>32630</v>
      </c>
      <c r="P41" s="206"/>
      <c r="Q41" s="204" t="s">
        <v>2096</v>
      </c>
      <c r="R41" s="204" t="s">
        <v>2097</v>
      </c>
    </row>
    <row r="42" spans="1:18" s="141" customFormat="1" ht="25.5" customHeight="1">
      <c r="A42" s="494">
        <v>21</v>
      </c>
      <c r="B42" s="494" t="s">
        <v>53</v>
      </c>
      <c r="C42" s="494">
        <v>5</v>
      </c>
      <c r="D42" s="494">
        <v>13</v>
      </c>
      <c r="E42" s="482" t="s">
        <v>2098</v>
      </c>
      <c r="F42" s="482" t="s">
        <v>2099</v>
      </c>
      <c r="G42" s="482" t="s">
        <v>2100</v>
      </c>
      <c r="H42" s="291" t="s">
        <v>2101</v>
      </c>
      <c r="I42" s="204">
        <v>1</v>
      </c>
      <c r="J42" s="482" t="s">
        <v>2102</v>
      </c>
      <c r="K42" s="494" t="s">
        <v>42</v>
      </c>
      <c r="L42" s="556" t="s">
        <v>944</v>
      </c>
      <c r="M42" s="558">
        <v>107576</v>
      </c>
      <c r="N42" s="558"/>
      <c r="O42" s="558">
        <v>107576</v>
      </c>
      <c r="P42" s="558"/>
      <c r="Q42" s="482" t="s">
        <v>2103</v>
      </c>
      <c r="R42" s="482" t="s">
        <v>2104</v>
      </c>
    </row>
    <row r="43" spans="1:18" s="141" customFormat="1" ht="25.5">
      <c r="A43" s="494"/>
      <c r="B43" s="494"/>
      <c r="C43" s="494"/>
      <c r="D43" s="494"/>
      <c r="E43" s="482"/>
      <c r="F43" s="482"/>
      <c r="G43" s="482"/>
      <c r="H43" s="291" t="s">
        <v>2105</v>
      </c>
      <c r="I43" s="204">
        <v>7</v>
      </c>
      <c r="J43" s="482"/>
      <c r="K43" s="494"/>
      <c r="L43" s="556"/>
      <c r="M43" s="558"/>
      <c r="N43" s="558"/>
      <c r="O43" s="558"/>
      <c r="P43" s="558"/>
      <c r="Q43" s="482"/>
      <c r="R43" s="482"/>
    </row>
    <row r="44" spans="1:18" s="141" customFormat="1" ht="25.5">
      <c r="A44" s="494"/>
      <c r="B44" s="494"/>
      <c r="C44" s="494"/>
      <c r="D44" s="494"/>
      <c r="E44" s="482"/>
      <c r="F44" s="482"/>
      <c r="G44" s="482"/>
      <c r="H44" s="291" t="s">
        <v>1254</v>
      </c>
      <c r="I44" s="204">
        <v>210</v>
      </c>
      <c r="J44" s="482"/>
      <c r="K44" s="494"/>
      <c r="L44" s="556"/>
      <c r="M44" s="558"/>
      <c r="N44" s="558"/>
      <c r="O44" s="558"/>
      <c r="P44" s="558"/>
      <c r="Q44" s="482"/>
      <c r="R44" s="482"/>
    </row>
    <row r="45" spans="1:18" s="141" customFormat="1" ht="38.25">
      <c r="A45" s="494"/>
      <c r="B45" s="494"/>
      <c r="C45" s="494"/>
      <c r="D45" s="494"/>
      <c r="E45" s="482"/>
      <c r="F45" s="482"/>
      <c r="G45" s="482"/>
      <c r="H45" s="291" t="s">
        <v>1424</v>
      </c>
      <c r="I45" s="204">
        <v>1000</v>
      </c>
      <c r="J45" s="482"/>
      <c r="K45" s="494"/>
      <c r="L45" s="556"/>
      <c r="M45" s="558"/>
      <c r="N45" s="558"/>
      <c r="O45" s="558"/>
      <c r="P45" s="558"/>
      <c r="Q45" s="482"/>
      <c r="R45" s="482"/>
    </row>
    <row r="46" spans="1:18" s="141" customFormat="1" ht="38.25">
      <c r="A46" s="494"/>
      <c r="B46" s="494"/>
      <c r="C46" s="494"/>
      <c r="D46" s="494"/>
      <c r="E46" s="482"/>
      <c r="F46" s="482"/>
      <c r="G46" s="482"/>
      <c r="H46" s="291" t="s">
        <v>1445</v>
      </c>
      <c r="I46" s="204">
        <v>7</v>
      </c>
      <c r="J46" s="482"/>
      <c r="K46" s="494"/>
      <c r="L46" s="556"/>
      <c r="M46" s="558"/>
      <c r="N46" s="558"/>
      <c r="O46" s="558"/>
      <c r="P46" s="558"/>
      <c r="Q46" s="482"/>
      <c r="R46" s="482"/>
    </row>
    <row r="47" spans="1:18" s="141" customFormat="1" ht="51">
      <c r="A47" s="494"/>
      <c r="B47" s="494"/>
      <c r="C47" s="494"/>
      <c r="D47" s="494"/>
      <c r="E47" s="482"/>
      <c r="F47" s="482"/>
      <c r="G47" s="482"/>
      <c r="H47" s="291" t="s">
        <v>1454</v>
      </c>
      <c r="I47" s="204">
        <v>2</v>
      </c>
      <c r="J47" s="482"/>
      <c r="K47" s="494"/>
      <c r="L47" s="556"/>
      <c r="M47" s="558"/>
      <c r="N47" s="558"/>
      <c r="O47" s="558"/>
      <c r="P47" s="558"/>
      <c r="Q47" s="482"/>
      <c r="R47" s="482"/>
    </row>
    <row r="48" spans="1:18" s="141" customFormat="1" ht="25.5">
      <c r="A48" s="494"/>
      <c r="B48" s="494"/>
      <c r="C48" s="494"/>
      <c r="D48" s="494"/>
      <c r="E48" s="482"/>
      <c r="F48" s="482"/>
      <c r="G48" s="482"/>
      <c r="H48" s="291" t="s">
        <v>2106</v>
      </c>
      <c r="I48" s="204">
        <v>7000</v>
      </c>
      <c r="J48" s="482"/>
      <c r="K48" s="494"/>
      <c r="L48" s="556"/>
      <c r="M48" s="558"/>
      <c r="N48" s="558"/>
      <c r="O48" s="558"/>
      <c r="P48" s="558"/>
      <c r="Q48" s="482"/>
      <c r="R48" s="482"/>
    </row>
    <row r="49" spans="1:18" s="141" customFormat="1" ht="25.5">
      <c r="A49" s="494">
        <v>22</v>
      </c>
      <c r="B49" s="494" t="s">
        <v>53</v>
      </c>
      <c r="C49" s="494">
        <v>5</v>
      </c>
      <c r="D49" s="494">
        <v>13</v>
      </c>
      <c r="E49" s="482" t="s">
        <v>2107</v>
      </c>
      <c r="F49" s="482" t="s">
        <v>2108</v>
      </c>
      <c r="G49" s="482" t="s">
        <v>2109</v>
      </c>
      <c r="H49" s="144" t="s">
        <v>2110</v>
      </c>
      <c r="I49" s="204">
        <v>1</v>
      </c>
      <c r="J49" s="482" t="s">
        <v>2111</v>
      </c>
      <c r="K49" s="494" t="s">
        <v>42</v>
      </c>
      <c r="L49" s="556" t="s">
        <v>944</v>
      </c>
      <c r="M49" s="558">
        <v>29889</v>
      </c>
      <c r="N49" s="558"/>
      <c r="O49" s="558">
        <v>29889</v>
      </c>
      <c r="P49" s="558"/>
      <c r="Q49" s="482" t="s">
        <v>2112</v>
      </c>
      <c r="R49" s="482" t="s">
        <v>2113</v>
      </c>
    </row>
    <row r="50" spans="1:18" s="141" customFormat="1" ht="25.5">
      <c r="A50" s="494"/>
      <c r="B50" s="494"/>
      <c r="C50" s="494"/>
      <c r="D50" s="494"/>
      <c r="E50" s="482"/>
      <c r="F50" s="482"/>
      <c r="G50" s="482"/>
      <c r="H50" s="144" t="s">
        <v>2114</v>
      </c>
      <c r="I50" s="204"/>
      <c r="J50" s="482"/>
      <c r="K50" s="494"/>
      <c r="L50" s="556"/>
      <c r="M50" s="558"/>
      <c r="N50" s="558"/>
      <c r="O50" s="558"/>
      <c r="P50" s="558"/>
      <c r="Q50" s="482"/>
      <c r="R50" s="482"/>
    </row>
    <row r="51" spans="1:18" s="141" customFormat="1" ht="25.5">
      <c r="A51" s="494"/>
      <c r="B51" s="494"/>
      <c r="C51" s="494"/>
      <c r="D51" s="494"/>
      <c r="E51" s="482"/>
      <c r="F51" s="482"/>
      <c r="G51" s="482"/>
      <c r="H51" s="144" t="s">
        <v>2115</v>
      </c>
      <c r="I51" s="204"/>
      <c r="J51" s="482"/>
      <c r="K51" s="494"/>
      <c r="L51" s="556"/>
      <c r="M51" s="558"/>
      <c r="N51" s="558"/>
      <c r="O51" s="558"/>
      <c r="P51" s="558"/>
      <c r="Q51" s="482"/>
      <c r="R51" s="482"/>
    </row>
    <row r="52" spans="1:18" s="141" customFormat="1" ht="51">
      <c r="A52" s="494"/>
      <c r="B52" s="494"/>
      <c r="C52" s="494"/>
      <c r="D52" s="494"/>
      <c r="E52" s="482"/>
      <c r="F52" s="482"/>
      <c r="G52" s="482"/>
      <c r="H52" s="144" t="s">
        <v>2116</v>
      </c>
      <c r="I52" s="204"/>
      <c r="J52" s="482"/>
      <c r="K52" s="494"/>
      <c r="L52" s="556"/>
      <c r="M52" s="558"/>
      <c r="N52" s="558"/>
      <c r="O52" s="558"/>
      <c r="P52" s="558"/>
      <c r="Q52" s="482"/>
      <c r="R52" s="482"/>
    </row>
    <row r="53" spans="1:18" s="141" customFormat="1" ht="51">
      <c r="A53" s="494">
        <v>23</v>
      </c>
      <c r="B53" s="494" t="s">
        <v>1262</v>
      </c>
      <c r="C53" s="494">
        <v>4.5</v>
      </c>
      <c r="D53" s="494">
        <v>13</v>
      </c>
      <c r="E53" s="482" t="s">
        <v>2117</v>
      </c>
      <c r="F53" s="482" t="s">
        <v>2118</v>
      </c>
      <c r="G53" s="482" t="s">
        <v>2119</v>
      </c>
      <c r="H53" s="144" t="s">
        <v>2116</v>
      </c>
      <c r="I53" s="204">
        <v>600</v>
      </c>
      <c r="J53" s="482" t="s">
        <v>2120</v>
      </c>
      <c r="K53" s="482" t="s">
        <v>38</v>
      </c>
      <c r="L53" s="556" t="s">
        <v>944</v>
      </c>
      <c r="M53" s="558">
        <v>96910</v>
      </c>
      <c r="N53" s="558"/>
      <c r="O53" s="558">
        <v>96910</v>
      </c>
      <c r="P53" s="558"/>
      <c r="Q53" s="482" t="s">
        <v>2026</v>
      </c>
      <c r="R53" s="482" t="s">
        <v>2027</v>
      </c>
    </row>
    <row r="54" spans="1:18" s="141" customFormat="1" ht="25.5">
      <c r="A54" s="494"/>
      <c r="B54" s="494"/>
      <c r="C54" s="494"/>
      <c r="D54" s="494"/>
      <c r="E54" s="482"/>
      <c r="F54" s="482"/>
      <c r="G54" s="482"/>
      <c r="H54" s="144" t="s">
        <v>1254</v>
      </c>
      <c r="I54" s="204">
        <v>60</v>
      </c>
      <c r="J54" s="482"/>
      <c r="K54" s="482"/>
      <c r="L54" s="556"/>
      <c r="M54" s="558"/>
      <c r="N54" s="558"/>
      <c r="O54" s="558"/>
      <c r="P54" s="558"/>
      <c r="Q54" s="482"/>
      <c r="R54" s="482"/>
    </row>
    <row r="55" spans="1:18" s="141" customFormat="1" ht="51" customHeight="1">
      <c r="A55" s="494">
        <v>24</v>
      </c>
      <c r="B55" s="494" t="s">
        <v>53</v>
      </c>
      <c r="C55" s="494">
        <v>5</v>
      </c>
      <c r="D55" s="494">
        <v>4</v>
      </c>
      <c r="E55" s="482" t="s">
        <v>2121</v>
      </c>
      <c r="F55" s="482" t="s">
        <v>2122</v>
      </c>
      <c r="G55" s="482" t="s">
        <v>2123</v>
      </c>
      <c r="H55" s="144" t="s">
        <v>1562</v>
      </c>
      <c r="I55" s="204">
        <v>1</v>
      </c>
      <c r="J55" s="482" t="s">
        <v>2124</v>
      </c>
      <c r="K55" s="482" t="s">
        <v>42</v>
      </c>
      <c r="L55" s="556" t="s">
        <v>944</v>
      </c>
      <c r="M55" s="558">
        <v>42580</v>
      </c>
      <c r="N55" s="558"/>
      <c r="O55" s="558">
        <v>42580</v>
      </c>
      <c r="P55" s="558"/>
      <c r="Q55" s="482" t="s">
        <v>2125</v>
      </c>
      <c r="R55" s="482" t="s">
        <v>2126</v>
      </c>
    </row>
    <row r="56" spans="1:18" s="141" customFormat="1" ht="38.25">
      <c r="A56" s="494"/>
      <c r="B56" s="494"/>
      <c r="C56" s="494"/>
      <c r="D56" s="494"/>
      <c r="E56" s="482"/>
      <c r="F56" s="482"/>
      <c r="G56" s="482"/>
      <c r="H56" s="144" t="s">
        <v>1245</v>
      </c>
      <c r="I56" s="204">
        <v>100</v>
      </c>
      <c r="J56" s="482"/>
      <c r="K56" s="482"/>
      <c r="L56" s="556"/>
      <c r="M56" s="558"/>
      <c r="N56" s="558"/>
      <c r="O56" s="558"/>
      <c r="P56" s="558"/>
      <c r="Q56" s="482"/>
      <c r="R56" s="482"/>
    </row>
    <row r="57" spans="1:18" s="141" customFormat="1" ht="38.25" customHeight="1">
      <c r="A57" s="494">
        <v>25</v>
      </c>
      <c r="B57" s="494" t="s">
        <v>1250</v>
      </c>
      <c r="C57" s="494">
        <v>5</v>
      </c>
      <c r="D57" s="494">
        <v>13</v>
      </c>
      <c r="E57" s="482" t="s">
        <v>2127</v>
      </c>
      <c r="F57" s="482" t="s">
        <v>2128</v>
      </c>
      <c r="G57" s="482" t="s">
        <v>2129</v>
      </c>
      <c r="H57" s="144" t="s">
        <v>2130</v>
      </c>
      <c r="I57" s="204">
        <v>1</v>
      </c>
      <c r="J57" s="482" t="s">
        <v>2131</v>
      </c>
      <c r="K57" s="482" t="s">
        <v>50</v>
      </c>
      <c r="L57" s="556" t="s">
        <v>944</v>
      </c>
      <c r="M57" s="558">
        <v>18610</v>
      </c>
      <c r="N57" s="558"/>
      <c r="O57" s="558">
        <v>18610</v>
      </c>
      <c r="P57" s="558"/>
      <c r="Q57" s="482" t="s">
        <v>2132</v>
      </c>
      <c r="R57" s="482" t="s">
        <v>2133</v>
      </c>
    </row>
    <row r="58" spans="1:18" s="141" customFormat="1" ht="38.25">
      <c r="A58" s="494"/>
      <c r="B58" s="494"/>
      <c r="C58" s="494"/>
      <c r="D58" s="494"/>
      <c r="E58" s="482"/>
      <c r="F58" s="482"/>
      <c r="G58" s="482"/>
      <c r="H58" s="144" t="s">
        <v>1358</v>
      </c>
      <c r="I58" s="204">
        <v>3</v>
      </c>
      <c r="J58" s="482"/>
      <c r="K58" s="482"/>
      <c r="L58" s="556"/>
      <c r="M58" s="558"/>
      <c r="N58" s="558"/>
      <c r="O58" s="558"/>
      <c r="P58" s="558"/>
      <c r="Q58" s="482"/>
      <c r="R58" s="482"/>
    </row>
    <row r="59" spans="1:18" s="141" customFormat="1" ht="51">
      <c r="A59" s="494"/>
      <c r="B59" s="494"/>
      <c r="C59" s="494"/>
      <c r="D59" s="494"/>
      <c r="E59" s="482"/>
      <c r="F59" s="482"/>
      <c r="G59" s="482"/>
      <c r="H59" s="144" t="s">
        <v>2116</v>
      </c>
      <c r="I59" s="204">
        <v>15</v>
      </c>
      <c r="J59" s="482"/>
      <c r="K59" s="482"/>
      <c r="L59" s="556"/>
      <c r="M59" s="558"/>
      <c r="N59" s="558"/>
      <c r="O59" s="558"/>
      <c r="P59" s="558"/>
      <c r="Q59" s="482"/>
      <c r="R59" s="482"/>
    </row>
    <row r="60" spans="1:18" s="141" customFormat="1" ht="25.5">
      <c r="A60" s="494">
        <v>26</v>
      </c>
      <c r="B60" s="494" t="s">
        <v>50</v>
      </c>
      <c r="C60" s="494">
        <v>1</v>
      </c>
      <c r="D60" s="494">
        <v>10</v>
      </c>
      <c r="E60" s="482" t="s">
        <v>2134</v>
      </c>
      <c r="F60" s="482" t="s">
        <v>2135</v>
      </c>
      <c r="G60" s="482" t="s">
        <v>2136</v>
      </c>
      <c r="H60" s="144" t="s">
        <v>1241</v>
      </c>
      <c r="I60" s="204">
        <v>320</v>
      </c>
      <c r="J60" s="482" t="s">
        <v>2137</v>
      </c>
      <c r="K60" s="482" t="s">
        <v>42</v>
      </c>
      <c r="L60" s="556" t="s">
        <v>944</v>
      </c>
      <c r="M60" s="558">
        <v>208020.83</v>
      </c>
      <c r="N60" s="558"/>
      <c r="O60" s="558">
        <v>208020.83</v>
      </c>
      <c r="P60" s="558"/>
      <c r="Q60" s="482" t="s">
        <v>2138</v>
      </c>
      <c r="R60" s="482" t="s">
        <v>2139</v>
      </c>
    </row>
    <row r="61" spans="1:18" s="141" customFormat="1" ht="25.5">
      <c r="A61" s="494"/>
      <c r="B61" s="494"/>
      <c r="C61" s="494"/>
      <c r="D61" s="494"/>
      <c r="E61" s="482"/>
      <c r="F61" s="482"/>
      <c r="G61" s="482"/>
      <c r="H61" s="299" t="s">
        <v>1254</v>
      </c>
      <c r="I61" s="204">
        <v>90</v>
      </c>
      <c r="J61" s="482"/>
      <c r="K61" s="482"/>
      <c r="L61" s="556"/>
      <c r="M61" s="558"/>
      <c r="N61" s="558"/>
      <c r="O61" s="558"/>
      <c r="P61" s="558"/>
      <c r="Q61" s="482"/>
      <c r="R61" s="482"/>
    </row>
    <row r="62" spans="1:18" s="141" customFormat="1" ht="25.5">
      <c r="A62" s="494"/>
      <c r="B62" s="494"/>
      <c r="C62" s="494"/>
      <c r="D62" s="494"/>
      <c r="E62" s="482"/>
      <c r="F62" s="482"/>
      <c r="G62" s="482"/>
      <c r="H62" s="299" t="s">
        <v>1241</v>
      </c>
      <c r="I62" s="204">
        <v>20</v>
      </c>
      <c r="J62" s="482"/>
      <c r="K62" s="482"/>
      <c r="L62" s="556"/>
      <c r="M62" s="558"/>
      <c r="N62" s="558"/>
      <c r="O62" s="558"/>
      <c r="P62" s="558"/>
      <c r="Q62" s="482"/>
      <c r="R62" s="482"/>
    </row>
    <row r="63" spans="1:18" s="141" customFormat="1" ht="38.25">
      <c r="A63" s="494"/>
      <c r="B63" s="494"/>
      <c r="C63" s="494"/>
      <c r="D63" s="494"/>
      <c r="E63" s="482"/>
      <c r="F63" s="482"/>
      <c r="G63" s="482"/>
      <c r="H63" s="299" t="s">
        <v>1424</v>
      </c>
      <c r="I63" s="204">
        <v>1500</v>
      </c>
      <c r="J63" s="482"/>
      <c r="K63" s="482"/>
      <c r="L63" s="556"/>
      <c r="M63" s="558"/>
      <c r="N63" s="558"/>
      <c r="O63" s="558"/>
      <c r="P63" s="558"/>
      <c r="Q63" s="482"/>
      <c r="R63" s="482"/>
    </row>
    <row r="64" spans="1:18" s="203" customFormat="1" ht="26.25">
      <c r="A64" s="494"/>
      <c r="B64" s="494"/>
      <c r="C64" s="494"/>
      <c r="D64" s="494"/>
      <c r="E64" s="482"/>
      <c r="F64" s="482"/>
      <c r="G64" s="482"/>
      <c r="H64" s="299" t="s">
        <v>2140</v>
      </c>
      <c r="I64" s="204">
        <v>1</v>
      </c>
      <c r="J64" s="482"/>
      <c r="K64" s="482"/>
      <c r="L64" s="556"/>
      <c r="M64" s="558"/>
      <c r="N64" s="558"/>
      <c r="O64" s="558"/>
      <c r="P64" s="558"/>
      <c r="Q64" s="482"/>
      <c r="R64" s="482"/>
    </row>
    <row r="65" spans="1:18" s="141" customFormat="1" ht="72" customHeight="1">
      <c r="A65" s="204">
        <v>27</v>
      </c>
      <c r="B65" s="298" t="s">
        <v>1250</v>
      </c>
      <c r="C65" s="207">
        <v>5</v>
      </c>
      <c r="D65" s="207">
        <v>11</v>
      </c>
      <c r="E65" s="204" t="s">
        <v>2141</v>
      </c>
      <c r="F65" s="204" t="s">
        <v>2142</v>
      </c>
      <c r="G65" s="204" t="s">
        <v>2143</v>
      </c>
      <c r="H65" s="144" t="s">
        <v>281</v>
      </c>
      <c r="I65" s="204">
        <v>1500</v>
      </c>
      <c r="J65" s="204" t="s">
        <v>2144</v>
      </c>
      <c r="K65" s="204" t="s">
        <v>42</v>
      </c>
      <c r="L65" s="204" t="s">
        <v>944</v>
      </c>
      <c r="M65" s="206">
        <v>43289</v>
      </c>
      <c r="N65" s="206"/>
      <c r="O65" s="206">
        <v>43289</v>
      </c>
      <c r="P65" s="206"/>
      <c r="Q65" s="204" t="s">
        <v>2145</v>
      </c>
      <c r="R65" s="204" t="s">
        <v>2146</v>
      </c>
    </row>
    <row r="66" spans="1:18" s="141" customFormat="1" ht="156.75">
      <c r="A66" s="300">
        <v>28</v>
      </c>
      <c r="B66" s="300" t="s">
        <v>1250</v>
      </c>
      <c r="C66" s="300">
        <v>5</v>
      </c>
      <c r="D66" s="300">
        <v>4</v>
      </c>
      <c r="E66" s="300" t="s">
        <v>2147</v>
      </c>
      <c r="F66" s="300" t="s">
        <v>2148</v>
      </c>
      <c r="G66" s="300" t="s">
        <v>1086</v>
      </c>
      <c r="H66" s="300" t="s">
        <v>2149</v>
      </c>
      <c r="I66" s="300">
        <v>30</v>
      </c>
      <c r="J66" s="300" t="s">
        <v>2150</v>
      </c>
      <c r="K66" s="300"/>
      <c r="L66" s="300" t="s">
        <v>2151</v>
      </c>
      <c r="M66" s="300"/>
      <c r="N66" s="301">
        <v>120000</v>
      </c>
      <c r="O66" s="300"/>
      <c r="P66" s="301">
        <v>120000</v>
      </c>
      <c r="Q66" s="302" t="s">
        <v>1994</v>
      </c>
      <c r="R66" s="300" t="s">
        <v>1995</v>
      </c>
    </row>
    <row r="67" spans="1:18" s="203" customFormat="1" ht="85.5">
      <c r="A67" s="300">
        <v>29</v>
      </c>
      <c r="B67" s="300" t="s">
        <v>50</v>
      </c>
      <c r="C67" s="300">
        <v>1</v>
      </c>
      <c r="D67" s="300">
        <v>6</v>
      </c>
      <c r="E67" s="300" t="s">
        <v>2152</v>
      </c>
      <c r="F67" s="300" t="s">
        <v>2153</v>
      </c>
      <c r="G67" s="300" t="s">
        <v>2154</v>
      </c>
      <c r="H67" s="300" t="s">
        <v>2155</v>
      </c>
      <c r="I67" s="300">
        <v>150</v>
      </c>
      <c r="J67" s="300" t="s">
        <v>2156</v>
      </c>
      <c r="K67" s="300"/>
      <c r="L67" s="300" t="s">
        <v>2151</v>
      </c>
      <c r="M67" s="300"/>
      <c r="N67" s="301">
        <v>60000</v>
      </c>
      <c r="O67" s="300"/>
      <c r="P67" s="301">
        <v>60000</v>
      </c>
      <c r="Q67" s="302" t="s">
        <v>1994</v>
      </c>
      <c r="R67" s="300" t="s">
        <v>1995</v>
      </c>
    </row>
    <row r="68" spans="1:18" s="203" customFormat="1" ht="99.75">
      <c r="A68" s="300">
        <v>30</v>
      </c>
      <c r="B68" s="300" t="s">
        <v>50</v>
      </c>
      <c r="C68" s="300">
        <v>2</v>
      </c>
      <c r="D68" s="300">
        <v>9</v>
      </c>
      <c r="E68" s="300" t="s">
        <v>2157</v>
      </c>
      <c r="F68" s="300" t="s">
        <v>2158</v>
      </c>
      <c r="G68" s="300" t="s">
        <v>1086</v>
      </c>
      <c r="H68" s="300" t="s">
        <v>2149</v>
      </c>
      <c r="I68" s="300">
        <v>30</v>
      </c>
      <c r="J68" s="300" t="s">
        <v>2159</v>
      </c>
      <c r="K68" s="300"/>
      <c r="L68" s="300" t="s">
        <v>2151</v>
      </c>
      <c r="M68" s="300"/>
      <c r="N68" s="301">
        <v>135000</v>
      </c>
      <c r="O68" s="300"/>
      <c r="P68" s="301">
        <v>135000</v>
      </c>
      <c r="Q68" s="302" t="s">
        <v>1994</v>
      </c>
      <c r="R68" s="300" t="s">
        <v>1995</v>
      </c>
    </row>
    <row r="69" spans="1:18" s="203" customFormat="1" ht="114">
      <c r="A69" s="300">
        <v>31</v>
      </c>
      <c r="B69" s="300" t="s">
        <v>1262</v>
      </c>
      <c r="C69" s="300">
        <v>2.2999999999999998</v>
      </c>
      <c r="D69" s="300">
        <v>10</v>
      </c>
      <c r="E69" s="300" t="s">
        <v>2160</v>
      </c>
      <c r="F69" s="300" t="s">
        <v>2161</v>
      </c>
      <c r="G69" s="300" t="s">
        <v>2162</v>
      </c>
      <c r="H69" s="300" t="s">
        <v>2163</v>
      </c>
      <c r="I69" s="300">
        <v>5</v>
      </c>
      <c r="J69" s="300" t="s">
        <v>2164</v>
      </c>
      <c r="K69" s="300"/>
      <c r="L69" s="300" t="s">
        <v>2151</v>
      </c>
      <c r="M69" s="300"/>
      <c r="N69" s="301">
        <v>20000</v>
      </c>
      <c r="O69" s="300"/>
      <c r="P69" s="301">
        <v>20000</v>
      </c>
      <c r="Q69" s="302" t="s">
        <v>1994</v>
      </c>
      <c r="R69" s="300" t="s">
        <v>1995</v>
      </c>
    </row>
    <row r="70" spans="1:18" s="203" customFormat="1" ht="114">
      <c r="A70" s="300">
        <v>32</v>
      </c>
      <c r="B70" s="300" t="s">
        <v>1262</v>
      </c>
      <c r="C70" s="300">
        <v>2.2999999999999998</v>
      </c>
      <c r="D70" s="300">
        <v>10</v>
      </c>
      <c r="E70" s="300" t="s">
        <v>2165</v>
      </c>
      <c r="F70" s="300" t="s">
        <v>2161</v>
      </c>
      <c r="G70" s="300" t="s">
        <v>2162</v>
      </c>
      <c r="H70" s="300" t="s">
        <v>2163</v>
      </c>
      <c r="I70" s="300">
        <v>5</v>
      </c>
      <c r="J70" s="300" t="s">
        <v>2164</v>
      </c>
      <c r="K70" s="300"/>
      <c r="L70" s="300" t="s">
        <v>2151</v>
      </c>
      <c r="M70" s="300"/>
      <c r="N70" s="301">
        <v>20000</v>
      </c>
      <c r="O70" s="300"/>
      <c r="P70" s="301">
        <v>20000</v>
      </c>
      <c r="Q70" s="302" t="s">
        <v>1994</v>
      </c>
      <c r="R70" s="300" t="s">
        <v>1995</v>
      </c>
    </row>
    <row r="71" spans="1:18" s="203" customFormat="1" ht="114">
      <c r="A71" s="300">
        <v>33</v>
      </c>
      <c r="B71" s="300" t="s">
        <v>1262</v>
      </c>
      <c r="C71" s="300">
        <v>2.2999999999999998</v>
      </c>
      <c r="D71" s="300">
        <v>10</v>
      </c>
      <c r="E71" s="300" t="s">
        <v>2166</v>
      </c>
      <c r="F71" s="300" t="s">
        <v>2161</v>
      </c>
      <c r="G71" s="300" t="s">
        <v>2162</v>
      </c>
      <c r="H71" s="300" t="s">
        <v>2163</v>
      </c>
      <c r="I71" s="300">
        <v>5</v>
      </c>
      <c r="J71" s="300" t="s">
        <v>2164</v>
      </c>
      <c r="K71" s="300"/>
      <c r="L71" s="300" t="s">
        <v>2151</v>
      </c>
      <c r="M71" s="300"/>
      <c r="N71" s="301">
        <v>10000</v>
      </c>
      <c r="O71" s="300"/>
      <c r="P71" s="301">
        <v>10000</v>
      </c>
      <c r="Q71" s="302" t="s">
        <v>1994</v>
      </c>
      <c r="R71" s="300" t="s">
        <v>1995</v>
      </c>
    </row>
    <row r="72" spans="1:18" s="203" customFormat="1" ht="114">
      <c r="A72" s="300">
        <v>34</v>
      </c>
      <c r="B72" s="300" t="s">
        <v>1262</v>
      </c>
      <c r="C72" s="300">
        <v>2.2999999999999998</v>
      </c>
      <c r="D72" s="300">
        <v>10</v>
      </c>
      <c r="E72" s="300" t="s">
        <v>2167</v>
      </c>
      <c r="F72" s="300" t="s">
        <v>2168</v>
      </c>
      <c r="G72" s="300" t="s">
        <v>2169</v>
      </c>
      <c r="H72" s="300" t="s">
        <v>2163</v>
      </c>
      <c r="I72" s="300">
        <v>30</v>
      </c>
      <c r="J72" s="300" t="s">
        <v>2170</v>
      </c>
      <c r="K72" s="300"/>
      <c r="L72" s="300" t="s">
        <v>2151</v>
      </c>
      <c r="M72" s="300"/>
      <c r="N72" s="301">
        <v>55000</v>
      </c>
      <c r="O72" s="300"/>
      <c r="P72" s="301">
        <v>55000</v>
      </c>
      <c r="Q72" s="302" t="s">
        <v>1994</v>
      </c>
      <c r="R72" s="300" t="s">
        <v>1995</v>
      </c>
    </row>
    <row r="73" spans="1:18" s="203" customFormat="1" ht="71.25">
      <c r="A73" s="300">
        <v>35</v>
      </c>
      <c r="B73" s="300" t="s">
        <v>1250</v>
      </c>
      <c r="C73" s="300">
        <v>5</v>
      </c>
      <c r="D73" s="300">
        <v>11</v>
      </c>
      <c r="E73" s="300" t="s">
        <v>2171</v>
      </c>
      <c r="F73" s="300" t="s">
        <v>2172</v>
      </c>
      <c r="G73" s="300" t="s">
        <v>2173</v>
      </c>
      <c r="H73" s="300" t="s">
        <v>2174</v>
      </c>
      <c r="I73" s="300" t="s">
        <v>2175</v>
      </c>
      <c r="J73" s="300" t="s">
        <v>2176</v>
      </c>
      <c r="K73" s="300"/>
      <c r="L73" s="300" t="s">
        <v>2151</v>
      </c>
      <c r="M73" s="300"/>
      <c r="N73" s="301">
        <v>20000</v>
      </c>
      <c r="O73" s="300"/>
      <c r="P73" s="301">
        <v>20000</v>
      </c>
      <c r="Q73" s="302" t="s">
        <v>1994</v>
      </c>
      <c r="R73" s="300" t="s">
        <v>1995</v>
      </c>
    </row>
    <row r="74" spans="1:18" s="203" customFormat="1" ht="128.25">
      <c r="A74" s="300">
        <v>36</v>
      </c>
      <c r="B74" s="300" t="s">
        <v>1262</v>
      </c>
      <c r="C74" s="300">
        <v>5</v>
      </c>
      <c r="D74" s="300">
        <v>11</v>
      </c>
      <c r="E74" s="300" t="s">
        <v>2177</v>
      </c>
      <c r="F74" s="303" t="s">
        <v>2178</v>
      </c>
      <c r="G74" s="300" t="s">
        <v>2173</v>
      </c>
      <c r="H74" s="300" t="s">
        <v>2163</v>
      </c>
      <c r="I74" s="300">
        <v>40</v>
      </c>
      <c r="J74" s="300" t="s">
        <v>2179</v>
      </c>
      <c r="K74" s="300"/>
      <c r="L74" s="300" t="s">
        <v>2151</v>
      </c>
      <c r="M74" s="300"/>
      <c r="N74" s="301">
        <v>8000</v>
      </c>
      <c r="O74" s="300"/>
      <c r="P74" s="301">
        <v>8000</v>
      </c>
      <c r="Q74" s="302" t="s">
        <v>1994</v>
      </c>
      <c r="R74" s="300" t="s">
        <v>1995</v>
      </c>
    </row>
    <row r="75" spans="1:18" s="203" customFormat="1" ht="85.5">
      <c r="A75" s="300">
        <v>37</v>
      </c>
      <c r="B75" s="300" t="s">
        <v>1250</v>
      </c>
      <c r="C75" s="300">
        <v>5</v>
      </c>
      <c r="D75" s="300">
        <v>11</v>
      </c>
      <c r="E75" s="300" t="s">
        <v>2180</v>
      </c>
      <c r="F75" s="300" t="s">
        <v>2181</v>
      </c>
      <c r="G75" s="300" t="s">
        <v>2182</v>
      </c>
      <c r="H75" s="300" t="s">
        <v>2174</v>
      </c>
      <c r="I75" s="300">
        <v>40</v>
      </c>
      <c r="J75" s="300" t="s">
        <v>2183</v>
      </c>
      <c r="K75" s="300"/>
      <c r="L75" s="300" t="s">
        <v>2151</v>
      </c>
      <c r="M75" s="300"/>
      <c r="N75" s="301">
        <v>17000</v>
      </c>
      <c r="O75" s="300"/>
      <c r="P75" s="301">
        <v>17000</v>
      </c>
      <c r="Q75" s="302" t="s">
        <v>1994</v>
      </c>
      <c r="R75" s="300" t="s">
        <v>1995</v>
      </c>
    </row>
    <row r="76" spans="1:18" s="203" customFormat="1" ht="85.5">
      <c r="A76" s="300">
        <v>38</v>
      </c>
      <c r="B76" s="300" t="s">
        <v>1262</v>
      </c>
      <c r="C76" s="300">
        <v>2</v>
      </c>
      <c r="D76" s="300">
        <v>12</v>
      </c>
      <c r="E76" s="300" t="s">
        <v>2184</v>
      </c>
      <c r="F76" s="300" t="s">
        <v>2185</v>
      </c>
      <c r="G76" s="300" t="s">
        <v>2186</v>
      </c>
      <c r="H76" s="300" t="s">
        <v>2187</v>
      </c>
      <c r="I76" s="300">
        <v>3500</v>
      </c>
      <c r="J76" s="300" t="s">
        <v>2188</v>
      </c>
      <c r="K76" s="300"/>
      <c r="L76" s="300" t="s">
        <v>2151</v>
      </c>
      <c r="M76" s="300"/>
      <c r="N76" s="301">
        <v>35000</v>
      </c>
      <c r="O76" s="300"/>
      <c r="P76" s="301">
        <v>35000</v>
      </c>
      <c r="Q76" s="302" t="s">
        <v>1994</v>
      </c>
      <c r="R76" s="300" t="s">
        <v>1995</v>
      </c>
    </row>
    <row r="77" spans="1:18" s="203" customFormat="1" ht="142.5">
      <c r="A77" s="300">
        <v>39</v>
      </c>
      <c r="B77" s="300" t="s">
        <v>1249</v>
      </c>
      <c r="C77" s="300">
        <v>3</v>
      </c>
      <c r="D77" s="300">
        <v>13</v>
      </c>
      <c r="E77" s="300" t="s">
        <v>2189</v>
      </c>
      <c r="F77" s="300" t="s">
        <v>2190</v>
      </c>
      <c r="G77" s="300" t="s">
        <v>2191</v>
      </c>
      <c r="H77" s="300" t="s">
        <v>2174</v>
      </c>
      <c r="I77" s="300">
        <v>300</v>
      </c>
      <c r="J77" s="300" t="s">
        <v>2192</v>
      </c>
      <c r="K77" s="300"/>
      <c r="L77" s="300" t="s">
        <v>2151</v>
      </c>
      <c r="M77" s="300"/>
      <c r="N77" s="301">
        <v>55000</v>
      </c>
      <c r="O77" s="300"/>
      <c r="P77" s="301">
        <v>55000</v>
      </c>
      <c r="Q77" s="302" t="s">
        <v>1994</v>
      </c>
      <c r="R77" s="300" t="s">
        <v>1995</v>
      </c>
    </row>
    <row r="78" spans="1:18" s="203" customFormat="1" ht="114">
      <c r="A78" s="300">
        <v>40</v>
      </c>
      <c r="B78" s="300" t="s">
        <v>1249</v>
      </c>
      <c r="C78" s="300">
        <v>1.3</v>
      </c>
      <c r="D78" s="300">
        <v>13</v>
      </c>
      <c r="E78" s="300" t="s">
        <v>2193</v>
      </c>
      <c r="F78" s="300" t="s">
        <v>2194</v>
      </c>
      <c r="G78" s="300" t="s">
        <v>2173</v>
      </c>
      <c r="H78" s="300" t="s">
        <v>2163</v>
      </c>
      <c r="I78" s="300">
        <v>30</v>
      </c>
      <c r="J78" s="300" t="s">
        <v>2195</v>
      </c>
      <c r="K78" s="300"/>
      <c r="L78" s="300" t="s">
        <v>2151</v>
      </c>
      <c r="M78" s="300"/>
      <c r="N78" s="301">
        <v>45000</v>
      </c>
      <c r="O78" s="300"/>
      <c r="P78" s="301">
        <v>45000</v>
      </c>
      <c r="Q78" s="302" t="s">
        <v>1994</v>
      </c>
      <c r="R78" s="300" t="s">
        <v>1995</v>
      </c>
    </row>
    <row r="79" spans="1:18" s="203" customFormat="1" ht="165">
      <c r="A79" s="260">
        <v>41</v>
      </c>
      <c r="B79" s="260" t="s">
        <v>1250</v>
      </c>
      <c r="C79" s="260">
        <v>5</v>
      </c>
      <c r="D79" s="260">
        <v>4</v>
      </c>
      <c r="E79" s="260" t="s">
        <v>2196</v>
      </c>
      <c r="F79" s="260" t="s">
        <v>2197</v>
      </c>
      <c r="G79" s="260" t="s">
        <v>2198</v>
      </c>
      <c r="H79" s="260" t="s">
        <v>2199</v>
      </c>
      <c r="I79" s="260">
        <v>50</v>
      </c>
      <c r="J79" s="260" t="s">
        <v>2200</v>
      </c>
      <c r="K79" s="260"/>
      <c r="L79" s="260" t="s">
        <v>2151</v>
      </c>
      <c r="M79" s="260"/>
      <c r="N79" s="304">
        <v>29305</v>
      </c>
      <c r="O79" s="260"/>
      <c r="P79" s="304">
        <v>29305</v>
      </c>
      <c r="Q79" s="305" t="s">
        <v>2201</v>
      </c>
      <c r="R79" s="260" t="s">
        <v>2202</v>
      </c>
    </row>
    <row r="80" spans="1:18" s="203" customFormat="1" ht="105">
      <c r="A80" s="260">
        <v>42</v>
      </c>
      <c r="B80" s="260" t="s">
        <v>53</v>
      </c>
      <c r="C80" s="260">
        <v>1</v>
      </c>
      <c r="D80" s="260">
        <v>6</v>
      </c>
      <c r="E80" s="260" t="s">
        <v>2203</v>
      </c>
      <c r="F80" s="260" t="s">
        <v>2204</v>
      </c>
      <c r="G80" s="260" t="s">
        <v>2205</v>
      </c>
      <c r="H80" s="260" t="s">
        <v>2155</v>
      </c>
      <c r="I80" s="260">
        <v>300</v>
      </c>
      <c r="J80" s="260" t="s">
        <v>2206</v>
      </c>
      <c r="K80" s="260"/>
      <c r="L80" s="260" t="s">
        <v>1157</v>
      </c>
      <c r="M80" s="260"/>
      <c r="N80" s="304">
        <v>19200</v>
      </c>
      <c r="O80" s="260"/>
      <c r="P80" s="304">
        <v>19200</v>
      </c>
      <c r="Q80" s="260" t="s">
        <v>2207</v>
      </c>
      <c r="R80" s="260" t="s">
        <v>2208</v>
      </c>
    </row>
    <row r="81" spans="1:18" s="203" customFormat="1" ht="90">
      <c r="A81" s="260">
        <v>43</v>
      </c>
      <c r="B81" s="260" t="s">
        <v>50</v>
      </c>
      <c r="C81" s="260">
        <v>1</v>
      </c>
      <c r="D81" s="260">
        <v>6</v>
      </c>
      <c r="E81" s="260" t="s">
        <v>2209</v>
      </c>
      <c r="F81" s="260" t="s">
        <v>2210</v>
      </c>
      <c r="G81" s="260" t="s">
        <v>2211</v>
      </c>
      <c r="H81" s="260" t="s">
        <v>2149</v>
      </c>
      <c r="I81" s="260">
        <v>25</v>
      </c>
      <c r="J81" s="260" t="s">
        <v>2212</v>
      </c>
      <c r="K81" s="260"/>
      <c r="L81" s="260" t="s">
        <v>2213</v>
      </c>
      <c r="M81" s="260"/>
      <c r="N81" s="304">
        <v>10585</v>
      </c>
      <c r="O81" s="260"/>
      <c r="P81" s="304">
        <v>10585</v>
      </c>
      <c r="Q81" s="260" t="s">
        <v>2214</v>
      </c>
      <c r="R81" s="260" t="s">
        <v>2215</v>
      </c>
    </row>
    <row r="82" spans="1:18" s="203" customFormat="1" ht="165">
      <c r="A82" s="260">
        <v>44</v>
      </c>
      <c r="B82" s="260" t="s">
        <v>1262</v>
      </c>
      <c r="C82" s="260">
        <v>1</v>
      </c>
      <c r="D82" s="93">
        <v>9</v>
      </c>
      <c r="E82" s="260" t="s">
        <v>2216</v>
      </c>
      <c r="F82" s="260" t="s">
        <v>2217</v>
      </c>
      <c r="G82" s="260" t="s">
        <v>2218</v>
      </c>
      <c r="H82" s="260" t="s">
        <v>2174</v>
      </c>
      <c r="I82" s="260">
        <v>700</v>
      </c>
      <c r="J82" s="260" t="s">
        <v>2219</v>
      </c>
      <c r="K82" s="260"/>
      <c r="L82" s="260" t="s">
        <v>1157</v>
      </c>
      <c r="M82" s="260"/>
      <c r="N82" s="304">
        <v>24698.89</v>
      </c>
      <c r="O82" s="260"/>
      <c r="P82" s="304">
        <v>24698.89</v>
      </c>
      <c r="Q82" s="260" t="s">
        <v>2220</v>
      </c>
      <c r="R82" s="260" t="s">
        <v>2221</v>
      </c>
    </row>
    <row r="83" spans="1:18" s="203" customFormat="1" ht="270">
      <c r="A83" s="260">
        <v>45</v>
      </c>
      <c r="B83" s="260" t="s">
        <v>1262</v>
      </c>
      <c r="C83" s="260">
        <v>1</v>
      </c>
      <c r="D83" s="260">
        <v>9</v>
      </c>
      <c r="E83" s="260" t="s">
        <v>2222</v>
      </c>
      <c r="F83" s="260" t="s">
        <v>2223</v>
      </c>
      <c r="G83" s="260" t="s">
        <v>37</v>
      </c>
      <c r="H83" s="260" t="s">
        <v>2155</v>
      </c>
      <c r="I83" s="260">
        <v>150</v>
      </c>
      <c r="J83" s="260" t="s">
        <v>2224</v>
      </c>
      <c r="K83" s="260"/>
      <c r="L83" s="260" t="s">
        <v>1157</v>
      </c>
      <c r="M83" s="260"/>
      <c r="N83" s="304">
        <v>24734.5</v>
      </c>
      <c r="O83" s="260"/>
      <c r="P83" s="304">
        <v>24734.5</v>
      </c>
      <c r="Q83" s="305" t="s">
        <v>2225</v>
      </c>
      <c r="R83" s="260" t="s">
        <v>2226</v>
      </c>
    </row>
    <row r="84" spans="1:18" s="203" customFormat="1" ht="120">
      <c r="A84" s="260">
        <v>46</v>
      </c>
      <c r="B84" s="260" t="s">
        <v>47</v>
      </c>
      <c r="C84" s="260">
        <v>1</v>
      </c>
      <c r="D84" s="260">
        <v>9</v>
      </c>
      <c r="E84" s="260" t="s">
        <v>2227</v>
      </c>
      <c r="F84" s="260" t="s">
        <v>2228</v>
      </c>
      <c r="G84" s="260" t="s">
        <v>2229</v>
      </c>
      <c r="H84" s="260" t="s">
        <v>2230</v>
      </c>
      <c r="I84" s="260">
        <v>12000</v>
      </c>
      <c r="J84" s="260" t="s">
        <v>2231</v>
      </c>
      <c r="K84" s="260"/>
      <c r="L84" s="260" t="s">
        <v>2232</v>
      </c>
      <c r="M84" s="260"/>
      <c r="N84" s="304">
        <v>20440</v>
      </c>
      <c r="O84" s="260"/>
      <c r="P84" s="304">
        <v>20440</v>
      </c>
      <c r="Q84" s="305" t="s">
        <v>2233</v>
      </c>
      <c r="R84" s="260" t="s">
        <v>2234</v>
      </c>
    </row>
    <row r="85" spans="1:18" s="203" customFormat="1" ht="150">
      <c r="A85" s="260">
        <v>47</v>
      </c>
      <c r="B85" s="260" t="s">
        <v>1250</v>
      </c>
      <c r="C85" s="260">
        <v>2.2999999999999998</v>
      </c>
      <c r="D85" s="260">
        <v>10</v>
      </c>
      <c r="E85" s="260" t="s">
        <v>2235</v>
      </c>
      <c r="F85" s="260" t="s">
        <v>2236</v>
      </c>
      <c r="G85" s="260" t="s">
        <v>492</v>
      </c>
      <c r="H85" s="260" t="s">
        <v>2174</v>
      </c>
      <c r="I85" s="260">
        <v>40</v>
      </c>
      <c r="J85" s="260" t="s">
        <v>2237</v>
      </c>
      <c r="K85" s="260"/>
      <c r="L85" s="260" t="s">
        <v>2238</v>
      </c>
      <c r="M85" s="260"/>
      <c r="N85" s="304">
        <v>39479</v>
      </c>
      <c r="O85" s="260"/>
      <c r="P85" s="304">
        <v>39479</v>
      </c>
      <c r="Q85" s="305" t="s">
        <v>2089</v>
      </c>
      <c r="R85" s="260" t="s">
        <v>2239</v>
      </c>
    </row>
    <row r="86" spans="1:18" s="203" customFormat="1" ht="75">
      <c r="A86" s="260">
        <v>48</v>
      </c>
      <c r="B86" s="260" t="s">
        <v>1250</v>
      </c>
      <c r="C86" s="260">
        <v>5</v>
      </c>
      <c r="D86" s="260">
        <v>11</v>
      </c>
      <c r="E86" s="260" t="s">
        <v>2240</v>
      </c>
      <c r="F86" s="260" t="s">
        <v>2172</v>
      </c>
      <c r="G86" s="260" t="s">
        <v>2173</v>
      </c>
      <c r="H86" s="260" t="s">
        <v>2174</v>
      </c>
      <c r="I86" s="260" t="s">
        <v>2241</v>
      </c>
      <c r="J86" s="260" t="s">
        <v>2242</v>
      </c>
      <c r="K86" s="260"/>
      <c r="L86" s="260" t="s">
        <v>2151</v>
      </c>
      <c r="M86" s="260"/>
      <c r="N86" s="304">
        <v>29751.33</v>
      </c>
      <c r="O86" s="260"/>
      <c r="P86" s="304">
        <v>29751.33</v>
      </c>
      <c r="Q86" s="305" t="s">
        <v>2243</v>
      </c>
      <c r="R86" s="260" t="s">
        <v>2244</v>
      </c>
    </row>
    <row r="90" spans="1:18">
      <c r="K90" s="543" t="s">
        <v>938</v>
      </c>
      <c r="L90" s="543"/>
      <c r="M90" s="543"/>
      <c r="N90" s="543"/>
      <c r="O90" s="543" t="s">
        <v>939</v>
      </c>
      <c r="P90" s="543"/>
      <c r="Q90" s="543"/>
      <c r="R90" s="543"/>
    </row>
    <row r="91" spans="1:18">
      <c r="K91" s="543">
        <v>2016</v>
      </c>
      <c r="L91" s="543"/>
      <c r="M91" s="543">
        <v>2017</v>
      </c>
      <c r="N91" s="543"/>
      <c r="O91" s="543">
        <v>2016</v>
      </c>
      <c r="P91" s="543"/>
      <c r="Q91" s="543">
        <v>2017</v>
      </c>
      <c r="R91" s="543"/>
    </row>
    <row r="92" spans="1:18">
      <c r="K92" s="128" t="s">
        <v>940</v>
      </c>
      <c r="L92" s="128" t="s">
        <v>941</v>
      </c>
      <c r="M92" s="128" t="s">
        <v>942</v>
      </c>
      <c r="N92" s="128" t="s">
        <v>941</v>
      </c>
      <c r="O92" s="128" t="s">
        <v>942</v>
      </c>
      <c r="P92" s="128" t="s">
        <v>941</v>
      </c>
      <c r="Q92" s="128" t="s">
        <v>940</v>
      </c>
      <c r="R92" s="128" t="s">
        <v>941</v>
      </c>
    </row>
    <row r="93" spans="1:18">
      <c r="K93" s="108">
        <v>8</v>
      </c>
      <c r="L93" s="111">
        <v>448000</v>
      </c>
      <c r="M93" s="108">
        <v>13</v>
      </c>
      <c r="N93" s="111">
        <v>600000</v>
      </c>
      <c r="O93" s="108">
        <v>19</v>
      </c>
      <c r="P93" s="111">
        <v>985305.62</v>
      </c>
      <c r="Q93" s="108">
        <v>8</v>
      </c>
      <c r="R93" s="111">
        <v>198193.72</v>
      </c>
    </row>
  </sheetData>
  <mergeCells count="260">
    <mergeCell ref="K60:K64"/>
    <mergeCell ref="L60:L64"/>
    <mergeCell ref="M60:M64"/>
    <mergeCell ref="N60:N64"/>
    <mergeCell ref="O60:O64"/>
    <mergeCell ref="P60:P64"/>
    <mergeCell ref="O91:P91"/>
    <mergeCell ref="Q91:R91"/>
    <mergeCell ref="K90:N90"/>
    <mergeCell ref="O90:R90"/>
    <mergeCell ref="K91:L91"/>
    <mergeCell ref="M91:N91"/>
    <mergeCell ref="Q57:Q59"/>
    <mergeCell ref="R57:R59"/>
    <mergeCell ref="A60:A64"/>
    <mergeCell ref="B60:B64"/>
    <mergeCell ref="C60:C64"/>
    <mergeCell ref="D60:D64"/>
    <mergeCell ref="E60:E64"/>
    <mergeCell ref="F60:F64"/>
    <mergeCell ref="G60:G64"/>
    <mergeCell ref="J60:J64"/>
    <mergeCell ref="K57:K59"/>
    <mergeCell ref="L57:L59"/>
    <mergeCell ref="M57:M59"/>
    <mergeCell ref="N57:N59"/>
    <mergeCell ref="O57:O59"/>
    <mergeCell ref="P57:P59"/>
    <mergeCell ref="Q60:Q64"/>
    <mergeCell ref="R60:R64"/>
    <mergeCell ref="A57:A59"/>
    <mergeCell ref="B57:B59"/>
    <mergeCell ref="C57:C59"/>
    <mergeCell ref="D57:D59"/>
    <mergeCell ref="E57:E59"/>
    <mergeCell ref="F57:F59"/>
    <mergeCell ref="G57:G59"/>
    <mergeCell ref="J57:J59"/>
    <mergeCell ref="K55:K56"/>
    <mergeCell ref="Q53:Q54"/>
    <mergeCell ref="R53:R54"/>
    <mergeCell ref="A55:A56"/>
    <mergeCell ref="B55:B56"/>
    <mergeCell ref="C55:C56"/>
    <mergeCell ref="D55:D56"/>
    <mergeCell ref="E55:E56"/>
    <mergeCell ref="F55:F56"/>
    <mergeCell ref="G55:G56"/>
    <mergeCell ref="J55:J56"/>
    <mergeCell ref="K53:K54"/>
    <mergeCell ref="L53:L54"/>
    <mergeCell ref="M53:M54"/>
    <mergeCell ref="N53:N54"/>
    <mergeCell ref="O53:O54"/>
    <mergeCell ref="P53:P54"/>
    <mergeCell ref="Q55:Q56"/>
    <mergeCell ref="R55:R56"/>
    <mergeCell ref="L55:L56"/>
    <mergeCell ref="M55:M56"/>
    <mergeCell ref="N55:N56"/>
    <mergeCell ref="O55:O56"/>
    <mergeCell ref="P55:P56"/>
    <mergeCell ref="A53:A54"/>
    <mergeCell ref="B53:B54"/>
    <mergeCell ref="C53:C54"/>
    <mergeCell ref="D53:D54"/>
    <mergeCell ref="E53:E54"/>
    <mergeCell ref="F53:F54"/>
    <mergeCell ref="G53:G54"/>
    <mergeCell ref="J53:J54"/>
    <mergeCell ref="R42:R48"/>
    <mergeCell ref="A49:A52"/>
    <mergeCell ref="B49:B52"/>
    <mergeCell ref="C49:C52"/>
    <mergeCell ref="D49:D52"/>
    <mergeCell ref="E49:E52"/>
    <mergeCell ref="F49:F52"/>
    <mergeCell ref="G49:G52"/>
    <mergeCell ref="J49:J52"/>
    <mergeCell ref="K42:K48"/>
    <mergeCell ref="L42:L48"/>
    <mergeCell ref="M42:M48"/>
    <mergeCell ref="N42:N48"/>
    <mergeCell ref="O42:O48"/>
    <mergeCell ref="P42:P48"/>
    <mergeCell ref="Q49:Q52"/>
    <mergeCell ref="R49:R52"/>
    <mergeCell ref="L49:L52"/>
    <mergeCell ref="M49:M52"/>
    <mergeCell ref="N49:N52"/>
    <mergeCell ref="O49:O52"/>
    <mergeCell ref="P49:P52"/>
    <mergeCell ref="A42:A48"/>
    <mergeCell ref="B42:B48"/>
    <mergeCell ref="C42:C48"/>
    <mergeCell ref="D42:D48"/>
    <mergeCell ref="E42:E48"/>
    <mergeCell ref="F42:F48"/>
    <mergeCell ref="G42:G48"/>
    <mergeCell ref="J42:J48"/>
    <mergeCell ref="K49:K52"/>
    <mergeCell ref="Q35:Q36"/>
    <mergeCell ref="C35:C36"/>
    <mergeCell ref="D35:D36"/>
    <mergeCell ref="E35:E36"/>
    <mergeCell ref="F35:F36"/>
    <mergeCell ref="G35:G36"/>
    <mergeCell ref="J35:J36"/>
    <mergeCell ref="K37:K40"/>
    <mergeCell ref="Q42:Q48"/>
    <mergeCell ref="R35:R36"/>
    <mergeCell ref="A37:A40"/>
    <mergeCell ref="B37:B40"/>
    <mergeCell ref="C37:C40"/>
    <mergeCell ref="D37:D40"/>
    <mergeCell ref="E37:E40"/>
    <mergeCell ref="F37:F40"/>
    <mergeCell ref="G37:G40"/>
    <mergeCell ref="J37:J40"/>
    <mergeCell ref="K35:K36"/>
    <mergeCell ref="L35:L36"/>
    <mergeCell ref="M35:M36"/>
    <mergeCell ref="N35:N36"/>
    <mergeCell ref="O35:O36"/>
    <mergeCell ref="P35:P36"/>
    <mergeCell ref="Q37:Q40"/>
    <mergeCell ref="R37:R40"/>
    <mergeCell ref="L37:L40"/>
    <mergeCell ref="M37:M40"/>
    <mergeCell ref="N37:N40"/>
    <mergeCell ref="P37:P40"/>
    <mergeCell ref="O37:O40"/>
    <mergeCell ref="A35:A36"/>
    <mergeCell ref="B35:B36"/>
    <mergeCell ref="R24:R25"/>
    <mergeCell ref="A31:A33"/>
    <mergeCell ref="B31:B33"/>
    <mergeCell ref="C31:C33"/>
    <mergeCell ref="D31:D33"/>
    <mergeCell ref="E31:E33"/>
    <mergeCell ref="F31:F33"/>
    <mergeCell ref="G31:G33"/>
    <mergeCell ref="J31:J33"/>
    <mergeCell ref="K24:K25"/>
    <mergeCell ref="L24:L25"/>
    <mergeCell ref="M24:M25"/>
    <mergeCell ref="N24:N25"/>
    <mergeCell ref="O24:O25"/>
    <mergeCell ref="P24:P25"/>
    <mergeCell ref="Q31:Q33"/>
    <mergeCell ref="R31:R33"/>
    <mergeCell ref="L31:L33"/>
    <mergeCell ref="M31:M33"/>
    <mergeCell ref="O31:O33"/>
    <mergeCell ref="P31:P33"/>
    <mergeCell ref="N31:N33"/>
    <mergeCell ref="A24:A25"/>
    <mergeCell ref="B24:B25"/>
    <mergeCell ref="C24:C25"/>
    <mergeCell ref="D24:D25"/>
    <mergeCell ref="E24:E25"/>
    <mergeCell ref="F24:F25"/>
    <mergeCell ref="G24:G25"/>
    <mergeCell ref="J24:J25"/>
    <mergeCell ref="K31:K33"/>
    <mergeCell ref="Q18:Q19"/>
    <mergeCell ref="C18:C19"/>
    <mergeCell ref="D18:D19"/>
    <mergeCell ref="E18:E19"/>
    <mergeCell ref="F18:F19"/>
    <mergeCell ref="G18:G19"/>
    <mergeCell ref="J18:J19"/>
    <mergeCell ref="K21:K23"/>
    <mergeCell ref="Q24:Q25"/>
    <mergeCell ref="R18:R19"/>
    <mergeCell ref="A21:A23"/>
    <mergeCell ref="B21:B23"/>
    <mergeCell ref="C21:C23"/>
    <mergeCell ref="D21:D23"/>
    <mergeCell ref="E21:E23"/>
    <mergeCell ref="F21:F23"/>
    <mergeCell ref="G21:G23"/>
    <mergeCell ref="J21:J23"/>
    <mergeCell ref="K18:K19"/>
    <mergeCell ref="L18:L19"/>
    <mergeCell ref="M18:M19"/>
    <mergeCell ref="N18:N19"/>
    <mergeCell ref="O18:O19"/>
    <mergeCell ref="P18:P19"/>
    <mergeCell ref="Q21:Q23"/>
    <mergeCell ref="R21:R23"/>
    <mergeCell ref="L21:L23"/>
    <mergeCell ref="N21:N23"/>
    <mergeCell ref="O21:O23"/>
    <mergeCell ref="P21:P23"/>
    <mergeCell ref="M21:M23"/>
    <mergeCell ref="A18:A19"/>
    <mergeCell ref="B18:B19"/>
    <mergeCell ref="R12:R14"/>
    <mergeCell ref="A15:A17"/>
    <mergeCell ref="B15:B17"/>
    <mergeCell ref="C15:C17"/>
    <mergeCell ref="D15:D17"/>
    <mergeCell ref="E15:E17"/>
    <mergeCell ref="F15:F17"/>
    <mergeCell ref="G15:G17"/>
    <mergeCell ref="J15:J17"/>
    <mergeCell ref="K12:K14"/>
    <mergeCell ref="L12:L14"/>
    <mergeCell ref="M12:M14"/>
    <mergeCell ref="N12:N14"/>
    <mergeCell ref="O12:O14"/>
    <mergeCell ref="P12:P14"/>
    <mergeCell ref="Q15:Q17"/>
    <mergeCell ref="R15:R17"/>
    <mergeCell ref="M15:M17"/>
    <mergeCell ref="N15:N17"/>
    <mergeCell ref="O15:O17"/>
    <mergeCell ref="P15:P17"/>
    <mergeCell ref="Q7:Q8"/>
    <mergeCell ref="L15:L17"/>
    <mergeCell ref="A12:A14"/>
    <mergeCell ref="B12:B14"/>
    <mergeCell ref="C12:C14"/>
    <mergeCell ref="D12:D14"/>
    <mergeCell ref="E12:E14"/>
    <mergeCell ref="F12:F14"/>
    <mergeCell ref="G12:G14"/>
    <mergeCell ref="J12:J14"/>
    <mergeCell ref="K15:K17"/>
    <mergeCell ref="L7:L8"/>
    <mergeCell ref="M7:M8"/>
    <mergeCell ref="N7:N8"/>
    <mergeCell ref="O7:O8"/>
    <mergeCell ref="P7:P8"/>
    <mergeCell ref="Q12:Q14"/>
    <mergeCell ref="R7:R8"/>
    <mergeCell ref="K7:K8"/>
    <mergeCell ref="Q4:Q5"/>
    <mergeCell ref="R4:R5"/>
    <mergeCell ref="A7:A8"/>
    <mergeCell ref="B7:B8"/>
    <mergeCell ref="C7:C8"/>
    <mergeCell ref="D7:D8"/>
    <mergeCell ref="E7:E8"/>
    <mergeCell ref="F7:F8"/>
    <mergeCell ref="G7:G8"/>
    <mergeCell ref="J7:J8"/>
    <mergeCell ref="G4:G5"/>
    <mergeCell ref="H4:I4"/>
    <mergeCell ref="J4:J5"/>
    <mergeCell ref="K4:L4"/>
    <mergeCell ref="M4:N4"/>
    <mergeCell ref="O4:P4"/>
    <mergeCell ref="A4:A5"/>
    <mergeCell ref="B4:B5"/>
    <mergeCell ref="C4:C5"/>
    <mergeCell ref="D4:D5"/>
    <mergeCell ref="E4:E5"/>
    <mergeCell ref="F4:F5"/>
  </mergeCells>
  <pageMargins left="0.25" right="0.25" top="0.75" bottom="0.75" header="0.3" footer="0.3"/>
  <pageSetup paperSize="8" scale="54" fitToHeight="0" orientation="landscape" horizontalDpi="4294967292"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44"/>
  <sheetViews>
    <sheetView topLeftCell="F34" zoomScale="80" zoomScaleNormal="80" workbookViewId="0">
      <selection activeCell="K44" sqref="K44:R44"/>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5.71093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5843</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18" s="203" customFormat="1" ht="83.45" customHeight="1">
      <c r="A7" s="240">
        <v>1</v>
      </c>
      <c r="B7" s="240">
        <v>1</v>
      </c>
      <c r="C7" s="240" t="s">
        <v>39</v>
      </c>
      <c r="D7" s="240">
        <v>5</v>
      </c>
      <c r="E7" s="246" t="s">
        <v>448</v>
      </c>
      <c r="F7" s="246" t="s">
        <v>449</v>
      </c>
      <c r="G7" s="246" t="s">
        <v>37</v>
      </c>
      <c r="H7" s="246" t="s">
        <v>34</v>
      </c>
      <c r="I7" s="246">
        <v>140</v>
      </c>
      <c r="J7" s="246" t="s">
        <v>450</v>
      </c>
      <c r="K7" s="246" t="s">
        <v>53</v>
      </c>
      <c r="L7" s="246"/>
      <c r="M7" s="12">
        <v>53173.14</v>
      </c>
      <c r="N7" s="12"/>
      <c r="O7" s="12">
        <v>53173.14</v>
      </c>
      <c r="P7" s="12"/>
      <c r="Q7" s="246" t="s">
        <v>451</v>
      </c>
      <c r="R7" s="260" t="s">
        <v>686</v>
      </c>
    </row>
    <row r="8" spans="1:18" s="203" customFormat="1" ht="81.599999999999994" customHeight="1">
      <c r="A8" s="240">
        <v>2</v>
      </c>
      <c r="B8" s="240">
        <v>1</v>
      </c>
      <c r="C8" s="240">
        <v>1</v>
      </c>
      <c r="D8" s="240">
        <v>5</v>
      </c>
      <c r="E8" s="246" t="s">
        <v>452</v>
      </c>
      <c r="F8" s="246" t="s">
        <v>449</v>
      </c>
      <c r="G8" s="246" t="s">
        <v>453</v>
      </c>
      <c r="H8" s="246" t="s">
        <v>34</v>
      </c>
      <c r="I8" s="246">
        <v>1061</v>
      </c>
      <c r="J8" s="246" t="s">
        <v>454</v>
      </c>
      <c r="K8" s="246" t="s">
        <v>40</v>
      </c>
      <c r="L8" s="246"/>
      <c r="M8" s="12">
        <v>29473.920000000002</v>
      </c>
      <c r="N8" s="12"/>
      <c r="O8" s="12">
        <v>29473.920000000002</v>
      </c>
      <c r="P8" s="12"/>
      <c r="Q8" s="246" t="s">
        <v>455</v>
      </c>
      <c r="R8" s="260" t="s">
        <v>686</v>
      </c>
    </row>
    <row r="9" spans="1:18" s="203" customFormat="1" ht="76.5">
      <c r="A9" s="240">
        <v>3</v>
      </c>
      <c r="B9" s="240" t="s">
        <v>456</v>
      </c>
      <c r="C9" s="240">
        <v>3.4</v>
      </c>
      <c r="D9" s="240">
        <v>2</v>
      </c>
      <c r="E9" s="246" t="s">
        <v>457</v>
      </c>
      <c r="F9" s="246" t="s">
        <v>458</v>
      </c>
      <c r="G9" s="246" t="s">
        <v>459</v>
      </c>
      <c r="H9" s="246" t="s">
        <v>34</v>
      </c>
      <c r="I9" s="246">
        <v>32</v>
      </c>
      <c r="J9" s="246" t="s">
        <v>460</v>
      </c>
      <c r="K9" s="246" t="s">
        <v>38</v>
      </c>
      <c r="L9" s="246"/>
      <c r="M9" s="12">
        <v>8862.0299999999988</v>
      </c>
      <c r="N9" s="12"/>
      <c r="O9" s="12">
        <v>8862.0299999999988</v>
      </c>
      <c r="P9" s="12"/>
      <c r="Q9" s="246" t="s">
        <v>455</v>
      </c>
      <c r="R9" s="260" t="s">
        <v>686</v>
      </c>
    </row>
    <row r="10" spans="1:18" s="203" customFormat="1" ht="57.6" customHeight="1">
      <c r="A10" s="760">
        <v>4</v>
      </c>
      <c r="B10" s="760">
        <v>1</v>
      </c>
      <c r="C10" s="760">
        <v>4</v>
      </c>
      <c r="D10" s="760">
        <v>2</v>
      </c>
      <c r="E10" s="757" t="s">
        <v>461</v>
      </c>
      <c r="F10" s="757" t="s">
        <v>687</v>
      </c>
      <c r="G10" s="757" t="s">
        <v>462</v>
      </c>
      <c r="H10" s="246" t="s">
        <v>101</v>
      </c>
      <c r="I10" s="246">
        <v>50</v>
      </c>
      <c r="J10" s="757" t="s">
        <v>463</v>
      </c>
      <c r="K10" s="757" t="s">
        <v>44</v>
      </c>
      <c r="L10" s="757"/>
      <c r="M10" s="763">
        <v>10989</v>
      </c>
      <c r="N10" s="763"/>
      <c r="O10" s="763">
        <v>10989</v>
      </c>
      <c r="P10" s="763"/>
      <c r="Q10" s="757" t="s">
        <v>455</v>
      </c>
      <c r="R10" s="526" t="s">
        <v>686</v>
      </c>
    </row>
    <row r="11" spans="1:18" s="203" customFormat="1" ht="57.6" customHeight="1">
      <c r="A11" s="762"/>
      <c r="B11" s="762"/>
      <c r="C11" s="762"/>
      <c r="D11" s="762"/>
      <c r="E11" s="759"/>
      <c r="F11" s="759"/>
      <c r="G11" s="759"/>
      <c r="H11" s="246" t="s">
        <v>199</v>
      </c>
      <c r="I11" s="246">
        <v>50</v>
      </c>
      <c r="J11" s="759"/>
      <c r="K11" s="759"/>
      <c r="L11" s="759"/>
      <c r="M11" s="765"/>
      <c r="N11" s="765"/>
      <c r="O11" s="765"/>
      <c r="P11" s="765"/>
      <c r="Q11" s="759"/>
      <c r="R11" s="527"/>
    </row>
    <row r="12" spans="1:18" s="203" customFormat="1" ht="25.5">
      <c r="A12" s="760">
        <v>5</v>
      </c>
      <c r="B12" s="760">
        <v>1</v>
      </c>
      <c r="C12" s="760">
        <v>4</v>
      </c>
      <c r="D12" s="760">
        <v>2</v>
      </c>
      <c r="E12" s="757" t="s">
        <v>464</v>
      </c>
      <c r="F12" s="757" t="s">
        <v>465</v>
      </c>
      <c r="G12" s="757" t="s">
        <v>466</v>
      </c>
      <c r="H12" s="246" t="s">
        <v>101</v>
      </c>
      <c r="I12" s="246">
        <v>60</v>
      </c>
      <c r="J12" s="757" t="s">
        <v>467</v>
      </c>
      <c r="K12" s="757"/>
      <c r="L12" s="757" t="s">
        <v>44</v>
      </c>
      <c r="M12" s="763"/>
      <c r="N12" s="763">
        <v>24127.51</v>
      </c>
      <c r="O12" s="763"/>
      <c r="P12" s="763">
        <v>24127.51</v>
      </c>
      <c r="Q12" s="757" t="s">
        <v>455</v>
      </c>
      <c r="R12" s="526" t="s">
        <v>686</v>
      </c>
    </row>
    <row r="13" spans="1:18" s="203" customFormat="1" ht="25.5">
      <c r="A13" s="762"/>
      <c r="B13" s="762"/>
      <c r="C13" s="762"/>
      <c r="D13" s="762"/>
      <c r="E13" s="759"/>
      <c r="F13" s="759"/>
      <c r="G13" s="759"/>
      <c r="H13" s="246" t="s">
        <v>199</v>
      </c>
      <c r="I13" s="246">
        <v>50</v>
      </c>
      <c r="J13" s="759"/>
      <c r="K13" s="759"/>
      <c r="L13" s="759"/>
      <c r="M13" s="765"/>
      <c r="N13" s="765"/>
      <c r="O13" s="765"/>
      <c r="P13" s="765"/>
      <c r="Q13" s="759"/>
      <c r="R13" s="527"/>
    </row>
    <row r="14" spans="1:18" s="203" customFormat="1" ht="42.75" customHeight="1">
      <c r="A14" s="240">
        <v>6</v>
      </c>
      <c r="B14" s="240">
        <v>1</v>
      </c>
      <c r="C14" s="240">
        <v>4</v>
      </c>
      <c r="D14" s="240">
        <v>2</v>
      </c>
      <c r="E14" s="246" t="s">
        <v>468</v>
      </c>
      <c r="F14" s="246" t="s">
        <v>469</v>
      </c>
      <c r="G14" s="246" t="s">
        <v>470</v>
      </c>
      <c r="H14" s="246" t="s">
        <v>34</v>
      </c>
      <c r="I14" s="246">
        <v>80</v>
      </c>
      <c r="J14" s="246" t="s">
        <v>471</v>
      </c>
      <c r="K14" s="246" t="s">
        <v>38</v>
      </c>
      <c r="L14" s="246"/>
      <c r="M14" s="12">
        <v>12374.9</v>
      </c>
      <c r="N14" s="12"/>
      <c r="O14" s="12">
        <v>12374.9</v>
      </c>
      <c r="P14" s="12"/>
      <c r="Q14" s="246" t="s">
        <v>455</v>
      </c>
      <c r="R14" s="260" t="s">
        <v>686</v>
      </c>
    </row>
    <row r="15" spans="1:18" s="203" customFormat="1" ht="106.15" customHeight="1">
      <c r="A15" s="240">
        <v>7</v>
      </c>
      <c r="B15" s="240" t="s">
        <v>456</v>
      </c>
      <c r="C15" s="240" t="s">
        <v>390</v>
      </c>
      <c r="D15" s="240">
        <v>5</v>
      </c>
      <c r="E15" s="246" t="s">
        <v>472</v>
      </c>
      <c r="F15" s="246" t="s">
        <v>688</v>
      </c>
      <c r="G15" s="246" t="s">
        <v>473</v>
      </c>
      <c r="H15" s="246" t="s">
        <v>199</v>
      </c>
      <c r="I15" s="246">
        <v>45</v>
      </c>
      <c r="J15" s="246" t="s">
        <v>474</v>
      </c>
      <c r="K15" s="246"/>
      <c r="L15" s="246" t="s">
        <v>35</v>
      </c>
      <c r="M15" s="12"/>
      <c r="N15" s="12">
        <v>13001.83</v>
      </c>
      <c r="O15" s="12"/>
      <c r="P15" s="12">
        <v>13001.83</v>
      </c>
      <c r="Q15" s="246" t="s">
        <v>455</v>
      </c>
      <c r="R15" s="260" t="s">
        <v>686</v>
      </c>
    </row>
    <row r="16" spans="1:18" s="203" customFormat="1" ht="62.25" customHeight="1">
      <c r="A16" s="760">
        <v>8</v>
      </c>
      <c r="B16" s="760">
        <v>1</v>
      </c>
      <c r="C16" s="760">
        <v>4</v>
      </c>
      <c r="D16" s="760">
        <v>2</v>
      </c>
      <c r="E16" s="757" t="s">
        <v>475</v>
      </c>
      <c r="F16" s="757" t="s">
        <v>476</v>
      </c>
      <c r="G16" s="757" t="s">
        <v>477</v>
      </c>
      <c r="H16" s="246" t="s">
        <v>324</v>
      </c>
      <c r="I16" s="246">
        <v>30</v>
      </c>
      <c r="J16" s="757" t="s">
        <v>478</v>
      </c>
      <c r="K16" s="757" t="s">
        <v>38</v>
      </c>
      <c r="L16" s="757"/>
      <c r="M16" s="763">
        <v>10945.86</v>
      </c>
      <c r="N16" s="763"/>
      <c r="O16" s="763">
        <v>10945.86</v>
      </c>
      <c r="P16" s="763"/>
      <c r="Q16" s="757" t="s">
        <v>455</v>
      </c>
      <c r="R16" s="526" t="s">
        <v>686</v>
      </c>
    </row>
    <row r="17" spans="1:18" s="203" customFormat="1" ht="25.5">
      <c r="A17" s="762"/>
      <c r="B17" s="762"/>
      <c r="C17" s="762"/>
      <c r="D17" s="762"/>
      <c r="E17" s="759"/>
      <c r="F17" s="759"/>
      <c r="G17" s="759"/>
      <c r="H17" s="246" t="s">
        <v>199</v>
      </c>
      <c r="I17" s="246">
        <v>30</v>
      </c>
      <c r="J17" s="759"/>
      <c r="K17" s="759"/>
      <c r="L17" s="759"/>
      <c r="M17" s="765"/>
      <c r="N17" s="765"/>
      <c r="O17" s="765"/>
      <c r="P17" s="765"/>
      <c r="Q17" s="759"/>
      <c r="R17" s="527"/>
    </row>
    <row r="18" spans="1:18" s="203" customFormat="1" ht="118.5" customHeight="1">
      <c r="A18" s="240">
        <v>9</v>
      </c>
      <c r="B18" s="240" t="s">
        <v>479</v>
      </c>
      <c r="C18" s="240" t="s">
        <v>357</v>
      </c>
      <c r="D18" s="240">
        <v>2</v>
      </c>
      <c r="E18" s="246" t="s">
        <v>480</v>
      </c>
      <c r="F18" s="246" t="s">
        <v>481</v>
      </c>
      <c r="G18" s="246" t="s">
        <v>482</v>
      </c>
      <c r="H18" s="246" t="s">
        <v>324</v>
      </c>
      <c r="I18" s="246">
        <v>60</v>
      </c>
      <c r="J18" s="246" t="s">
        <v>483</v>
      </c>
      <c r="K18" s="246" t="s">
        <v>40</v>
      </c>
      <c r="L18" s="246"/>
      <c r="M18" s="12">
        <v>10893.310000000001</v>
      </c>
      <c r="N18" s="12"/>
      <c r="O18" s="12">
        <v>10893.310000000001</v>
      </c>
      <c r="P18" s="12"/>
      <c r="Q18" s="246" t="s">
        <v>455</v>
      </c>
      <c r="R18" s="260" t="s">
        <v>686</v>
      </c>
    </row>
    <row r="19" spans="1:18" s="203" customFormat="1" ht="51" customHeight="1">
      <c r="A19" s="757">
        <v>10</v>
      </c>
      <c r="B19" s="760">
        <v>1.2</v>
      </c>
      <c r="C19" s="760">
        <v>1.4</v>
      </c>
      <c r="D19" s="760">
        <v>2</v>
      </c>
      <c r="E19" s="757" t="s">
        <v>484</v>
      </c>
      <c r="F19" s="757" t="s">
        <v>485</v>
      </c>
      <c r="G19" s="757" t="s">
        <v>486</v>
      </c>
      <c r="H19" s="246" t="s">
        <v>487</v>
      </c>
      <c r="I19" s="246">
        <v>50</v>
      </c>
      <c r="J19" s="757" t="s">
        <v>488</v>
      </c>
      <c r="K19" s="757" t="s">
        <v>38</v>
      </c>
      <c r="L19" s="757"/>
      <c r="M19" s="763">
        <v>19535.13</v>
      </c>
      <c r="N19" s="763"/>
      <c r="O19" s="763">
        <v>19535.13</v>
      </c>
      <c r="P19" s="763"/>
      <c r="Q19" s="757" t="s">
        <v>455</v>
      </c>
      <c r="R19" s="526" t="s">
        <v>686</v>
      </c>
    </row>
    <row r="20" spans="1:18" s="203" customFormat="1" ht="66" customHeight="1">
      <c r="A20" s="759"/>
      <c r="B20" s="762"/>
      <c r="C20" s="762"/>
      <c r="D20" s="762"/>
      <c r="E20" s="759"/>
      <c r="F20" s="759"/>
      <c r="G20" s="759"/>
      <c r="H20" s="246" t="s">
        <v>199</v>
      </c>
      <c r="I20" s="236">
        <v>35</v>
      </c>
      <c r="J20" s="759"/>
      <c r="K20" s="759"/>
      <c r="L20" s="759"/>
      <c r="M20" s="765"/>
      <c r="N20" s="765"/>
      <c r="O20" s="765"/>
      <c r="P20" s="765"/>
      <c r="Q20" s="759"/>
      <c r="R20" s="527"/>
    </row>
    <row r="21" spans="1:18" s="203" customFormat="1" ht="123" customHeight="1">
      <c r="A21" s="236">
        <v>11</v>
      </c>
      <c r="B21" s="250" t="s">
        <v>47</v>
      </c>
      <c r="C21" s="252" t="s">
        <v>489</v>
      </c>
      <c r="D21" s="252">
        <v>2</v>
      </c>
      <c r="E21" s="413" t="s">
        <v>490</v>
      </c>
      <c r="F21" s="248" t="s">
        <v>491</v>
      </c>
      <c r="G21" s="250" t="s">
        <v>492</v>
      </c>
      <c r="H21" s="471" t="s">
        <v>493</v>
      </c>
      <c r="I21" s="472">
        <v>1</v>
      </c>
      <c r="J21" s="248" t="s">
        <v>494</v>
      </c>
      <c r="K21" s="248" t="s">
        <v>38</v>
      </c>
      <c r="L21" s="248"/>
      <c r="M21" s="239">
        <v>6062.45</v>
      </c>
      <c r="N21" s="428"/>
      <c r="O21" s="239">
        <v>6062.45</v>
      </c>
      <c r="P21" s="428"/>
      <c r="Q21" s="230" t="s">
        <v>455</v>
      </c>
      <c r="R21" s="258" t="s">
        <v>686</v>
      </c>
    </row>
    <row r="22" spans="1:18" s="203" customFormat="1" ht="57.6" customHeight="1">
      <c r="A22" s="757">
        <v>12</v>
      </c>
      <c r="B22" s="857" t="s">
        <v>47</v>
      </c>
      <c r="C22" s="859" t="s">
        <v>489</v>
      </c>
      <c r="D22" s="859">
        <v>2</v>
      </c>
      <c r="E22" s="566" t="s">
        <v>495</v>
      </c>
      <c r="F22" s="861" t="s">
        <v>496</v>
      </c>
      <c r="G22" s="857" t="s">
        <v>37</v>
      </c>
      <c r="H22" s="37" t="s">
        <v>497</v>
      </c>
      <c r="I22" s="38">
        <v>1</v>
      </c>
      <c r="J22" s="861" t="s">
        <v>498</v>
      </c>
      <c r="K22" s="861" t="s">
        <v>38</v>
      </c>
      <c r="L22" s="861"/>
      <c r="M22" s="763">
        <v>3558.4</v>
      </c>
      <c r="N22" s="785"/>
      <c r="O22" s="763">
        <v>3558.4</v>
      </c>
      <c r="P22" s="785"/>
      <c r="Q22" s="566" t="s">
        <v>455</v>
      </c>
      <c r="R22" s="526" t="s">
        <v>686</v>
      </c>
    </row>
    <row r="23" spans="1:18" s="203" customFormat="1" ht="51" customHeight="1">
      <c r="A23" s="759"/>
      <c r="B23" s="858"/>
      <c r="C23" s="860"/>
      <c r="D23" s="860"/>
      <c r="E23" s="567"/>
      <c r="F23" s="862"/>
      <c r="G23" s="858"/>
      <c r="H23" s="37" t="s">
        <v>499</v>
      </c>
      <c r="I23" s="38">
        <v>147</v>
      </c>
      <c r="J23" s="862"/>
      <c r="K23" s="862"/>
      <c r="L23" s="862"/>
      <c r="M23" s="765"/>
      <c r="N23" s="786"/>
      <c r="O23" s="765"/>
      <c r="P23" s="786"/>
      <c r="Q23" s="567"/>
      <c r="R23" s="527"/>
    </row>
    <row r="24" spans="1:18" s="203" customFormat="1" ht="63.75">
      <c r="A24" s="236">
        <v>13</v>
      </c>
      <c r="B24" s="39" t="s">
        <v>47</v>
      </c>
      <c r="C24" s="40">
        <v>4</v>
      </c>
      <c r="D24" s="40">
        <v>5</v>
      </c>
      <c r="E24" s="254" t="s">
        <v>500</v>
      </c>
      <c r="F24" s="41" t="s">
        <v>501</v>
      </c>
      <c r="G24" s="39" t="s">
        <v>51</v>
      </c>
      <c r="H24" s="41" t="s">
        <v>502</v>
      </c>
      <c r="I24" s="38">
        <v>20</v>
      </c>
      <c r="J24" s="41" t="s">
        <v>503</v>
      </c>
      <c r="K24" s="41"/>
      <c r="L24" s="41" t="s">
        <v>35</v>
      </c>
      <c r="M24" s="12"/>
      <c r="N24" s="12">
        <v>86270.41</v>
      </c>
      <c r="O24" s="12"/>
      <c r="P24" s="12">
        <v>86270.41</v>
      </c>
      <c r="Q24" s="254" t="s">
        <v>455</v>
      </c>
      <c r="R24" s="260" t="s">
        <v>686</v>
      </c>
    </row>
    <row r="25" spans="1:18" s="203" customFormat="1" ht="164.45" customHeight="1">
      <c r="A25" s="236">
        <v>14</v>
      </c>
      <c r="B25" s="39" t="s">
        <v>47</v>
      </c>
      <c r="C25" s="40">
        <v>4</v>
      </c>
      <c r="D25" s="40">
        <v>2</v>
      </c>
      <c r="E25" s="254" t="s">
        <v>504</v>
      </c>
      <c r="F25" s="41" t="s">
        <v>505</v>
      </c>
      <c r="G25" s="39" t="s">
        <v>37</v>
      </c>
      <c r="H25" s="41" t="s">
        <v>101</v>
      </c>
      <c r="I25" s="38">
        <v>500</v>
      </c>
      <c r="J25" s="41" t="s">
        <v>506</v>
      </c>
      <c r="K25" s="41" t="s">
        <v>53</v>
      </c>
      <c r="L25" s="41"/>
      <c r="M25" s="12">
        <v>3234.96</v>
      </c>
      <c r="N25" s="428"/>
      <c r="O25" s="12">
        <v>3234.96</v>
      </c>
      <c r="P25" s="428"/>
      <c r="Q25" s="254" t="s">
        <v>455</v>
      </c>
      <c r="R25" s="260" t="s">
        <v>686</v>
      </c>
    </row>
    <row r="26" spans="1:18" s="203" customFormat="1" ht="137.44999999999999" customHeight="1">
      <c r="A26" s="236">
        <v>15</v>
      </c>
      <c r="B26" s="251" t="s">
        <v>507</v>
      </c>
      <c r="C26" s="253" t="s">
        <v>72</v>
      </c>
      <c r="D26" s="253">
        <v>2</v>
      </c>
      <c r="E26" s="254" t="s">
        <v>508</v>
      </c>
      <c r="F26" s="249" t="s">
        <v>689</v>
      </c>
      <c r="G26" s="251" t="s">
        <v>509</v>
      </c>
      <c r="H26" s="41" t="s">
        <v>502</v>
      </c>
      <c r="I26" s="42">
        <v>40</v>
      </c>
      <c r="J26" s="249" t="s">
        <v>510</v>
      </c>
      <c r="K26" s="249" t="s">
        <v>38</v>
      </c>
      <c r="L26" s="249"/>
      <c r="M26" s="12">
        <v>4601.08</v>
      </c>
      <c r="N26" s="12"/>
      <c r="O26" s="12">
        <v>4601.08</v>
      </c>
      <c r="P26" s="12"/>
      <c r="Q26" s="231" t="s">
        <v>455</v>
      </c>
      <c r="R26" s="260" t="s">
        <v>686</v>
      </c>
    </row>
    <row r="27" spans="1:18" s="203" customFormat="1" ht="160.15" customHeight="1">
      <c r="A27" s="236">
        <v>16</v>
      </c>
      <c r="B27" s="39" t="s">
        <v>507</v>
      </c>
      <c r="C27" s="40">
        <v>4</v>
      </c>
      <c r="D27" s="40">
        <v>2</v>
      </c>
      <c r="E27" s="254" t="s">
        <v>511</v>
      </c>
      <c r="F27" s="41" t="s">
        <v>690</v>
      </c>
      <c r="G27" s="39" t="s">
        <v>51</v>
      </c>
      <c r="H27" s="41" t="s">
        <v>502</v>
      </c>
      <c r="I27" s="38">
        <v>20</v>
      </c>
      <c r="J27" s="41" t="s">
        <v>512</v>
      </c>
      <c r="K27" s="41" t="s">
        <v>38</v>
      </c>
      <c r="L27" s="41"/>
      <c r="M27" s="12">
        <v>3725.06</v>
      </c>
      <c r="N27" s="12"/>
      <c r="O27" s="12">
        <v>3725.06</v>
      </c>
      <c r="P27" s="12"/>
      <c r="Q27" s="254" t="s">
        <v>455</v>
      </c>
      <c r="R27" s="260" t="s">
        <v>686</v>
      </c>
    </row>
    <row r="28" spans="1:18" s="203" customFormat="1" ht="127.5">
      <c r="A28" s="236">
        <v>17</v>
      </c>
      <c r="B28" s="39" t="s">
        <v>47</v>
      </c>
      <c r="C28" s="40">
        <v>4</v>
      </c>
      <c r="D28" s="40">
        <v>2</v>
      </c>
      <c r="E28" s="254" t="s">
        <v>513</v>
      </c>
      <c r="F28" s="41" t="s">
        <v>514</v>
      </c>
      <c r="G28" s="39" t="s">
        <v>51</v>
      </c>
      <c r="H28" s="41" t="s">
        <v>502</v>
      </c>
      <c r="I28" s="38">
        <v>40</v>
      </c>
      <c r="J28" s="41" t="s">
        <v>515</v>
      </c>
      <c r="K28" s="41" t="s">
        <v>38</v>
      </c>
      <c r="L28" s="41"/>
      <c r="M28" s="12">
        <v>9595.73</v>
      </c>
      <c r="N28" s="428"/>
      <c r="O28" s="12">
        <v>9595.73</v>
      </c>
      <c r="P28" s="428"/>
      <c r="Q28" s="254" t="s">
        <v>455</v>
      </c>
      <c r="R28" s="260" t="s">
        <v>686</v>
      </c>
    </row>
    <row r="29" spans="1:18" s="203" customFormat="1" ht="89.25">
      <c r="A29" s="236">
        <v>18</v>
      </c>
      <c r="B29" s="39" t="s">
        <v>507</v>
      </c>
      <c r="C29" s="40" t="s">
        <v>43</v>
      </c>
      <c r="D29" s="40">
        <v>2</v>
      </c>
      <c r="E29" s="254" t="s">
        <v>516</v>
      </c>
      <c r="F29" s="41" t="s">
        <v>517</v>
      </c>
      <c r="G29" s="39" t="s">
        <v>51</v>
      </c>
      <c r="H29" s="41" t="s">
        <v>502</v>
      </c>
      <c r="I29" s="38">
        <v>42</v>
      </c>
      <c r="J29" s="41" t="s">
        <v>518</v>
      </c>
      <c r="K29" s="41" t="s">
        <v>38</v>
      </c>
      <c r="L29" s="41"/>
      <c r="M29" s="12">
        <v>4696.9799999999996</v>
      </c>
      <c r="N29" s="12"/>
      <c r="O29" s="12">
        <v>4696.9799999999996</v>
      </c>
      <c r="P29" s="12"/>
      <c r="Q29" s="254" t="s">
        <v>455</v>
      </c>
      <c r="R29" s="260" t="s">
        <v>686</v>
      </c>
    </row>
    <row r="30" spans="1:18" s="203" customFormat="1" ht="100.5" customHeight="1">
      <c r="A30" s="246">
        <v>19</v>
      </c>
      <c r="B30" s="39" t="s">
        <v>47</v>
      </c>
      <c r="C30" s="40">
        <v>4</v>
      </c>
      <c r="D30" s="40">
        <v>2</v>
      </c>
      <c r="E30" s="254" t="s">
        <v>519</v>
      </c>
      <c r="F30" s="41" t="s">
        <v>520</v>
      </c>
      <c r="G30" s="39" t="s">
        <v>51</v>
      </c>
      <c r="H30" s="41" t="s">
        <v>502</v>
      </c>
      <c r="I30" s="38">
        <v>45</v>
      </c>
      <c r="J30" s="41" t="s">
        <v>521</v>
      </c>
      <c r="K30" s="41" t="s">
        <v>38</v>
      </c>
      <c r="L30" s="41"/>
      <c r="M30" s="12">
        <v>5001</v>
      </c>
      <c r="N30" s="12"/>
      <c r="O30" s="12">
        <v>5001</v>
      </c>
      <c r="P30" s="12"/>
      <c r="Q30" s="254" t="s">
        <v>455</v>
      </c>
      <c r="R30" s="260" t="s">
        <v>686</v>
      </c>
    </row>
    <row r="31" spans="1:18" s="203" customFormat="1" ht="99.75" customHeight="1">
      <c r="A31" s="254">
        <v>20</v>
      </c>
      <c r="B31" s="254">
        <v>1</v>
      </c>
      <c r="C31" s="254">
        <v>4</v>
      </c>
      <c r="D31" s="254">
        <v>2</v>
      </c>
      <c r="E31" s="373" t="s">
        <v>1132</v>
      </c>
      <c r="F31" s="254" t="s">
        <v>1133</v>
      </c>
      <c r="G31" s="254" t="s">
        <v>51</v>
      </c>
      <c r="H31" s="254" t="s">
        <v>34</v>
      </c>
      <c r="I31" s="254">
        <v>45</v>
      </c>
      <c r="J31" s="254" t="s">
        <v>1134</v>
      </c>
      <c r="K31" s="424"/>
      <c r="L31" s="254" t="s">
        <v>38</v>
      </c>
      <c r="M31" s="424"/>
      <c r="N31" s="18">
        <v>27168.66</v>
      </c>
      <c r="O31" s="424"/>
      <c r="P31" s="18">
        <v>27168.66</v>
      </c>
      <c r="Q31" s="254" t="s">
        <v>455</v>
      </c>
      <c r="R31" s="254" t="s">
        <v>686</v>
      </c>
    </row>
    <row r="32" spans="1:18" s="203" customFormat="1" ht="61.5" customHeight="1">
      <c r="A32" s="254">
        <v>21</v>
      </c>
      <c r="B32" s="254">
        <v>1</v>
      </c>
      <c r="C32" s="254">
        <v>4</v>
      </c>
      <c r="D32" s="254">
        <v>2</v>
      </c>
      <c r="E32" s="254" t="s">
        <v>1135</v>
      </c>
      <c r="F32" s="254" t="s">
        <v>1136</v>
      </c>
      <c r="G32" s="254" t="s">
        <v>51</v>
      </c>
      <c r="H32" s="254" t="s">
        <v>34</v>
      </c>
      <c r="I32" s="254">
        <v>40</v>
      </c>
      <c r="J32" s="254" t="s">
        <v>1219</v>
      </c>
      <c r="K32" s="424"/>
      <c r="L32" s="254" t="s">
        <v>35</v>
      </c>
      <c r="M32" s="424"/>
      <c r="N32" s="18">
        <v>25586</v>
      </c>
      <c r="O32" s="424"/>
      <c r="P32" s="18">
        <v>25586</v>
      </c>
      <c r="Q32" s="254" t="s">
        <v>455</v>
      </c>
      <c r="R32" s="254" t="s">
        <v>686</v>
      </c>
    </row>
    <row r="33" spans="1:18" s="203" customFormat="1" ht="51">
      <c r="A33" s="254">
        <v>22</v>
      </c>
      <c r="B33" s="254">
        <v>1</v>
      </c>
      <c r="C33" s="254">
        <v>4</v>
      </c>
      <c r="D33" s="254">
        <v>2</v>
      </c>
      <c r="E33" s="254" t="s">
        <v>1137</v>
      </c>
      <c r="F33" s="254" t="s">
        <v>1138</v>
      </c>
      <c r="G33" s="254" t="s">
        <v>37</v>
      </c>
      <c r="H33" s="254" t="s">
        <v>34</v>
      </c>
      <c r="I33" s="254">
        <v>80</v>
      </c>
      <c r="J33" s="254" t="s">
        <v>1139</v>
      </c>
      <c r="K33" s="424"/>
      <c r="L33" s="254" t="s">
        <v>35</v>
      </c>
      <c r="M33" s="424"/>
      <c r="N33" s="18">
        <v>10434</v>
      </c>
      <c r="O33" s="424"/>
      <c r="P33" s="18">
        <v>10434</v>
      </c>
      <c r="Q33" s="254" t="s">
        <v>455</v>
      </c>
      <c r="R33" s="254" t="s">
        <v>686</v>
      </c>
    </row>
    <row r="34" spans="1:18" s="203" customFormat="1" ht="61.5" customHeight="1">
      <c r="A34" s="568">
        <v>23</v>
      </c>
      <c r="B34" s="737">
        <v>1</v>
      </c>
      <c r="C34" s="737">
        <v>4</v>
      </c>
      <c r="D34" s="737">
        <v>2</v>
      </c>
      <c r="E34" s="579" t="s">
        <v>1140</v>
      </c>
      <c r="F34" s="579" t="s">
        <v>1141</v>
      </c>
      <c r="G34" s="737" t="s">
        <v>1142</v>
      </c>
      <c r="H34" s="254" t="s">
        <v>101</v>
      </c>
      <c r="I34" s="256">
        <v>80</v>
      </c>
      <c r="J34" s="579" t="s">
        <v>1143</v>
      </c>
      <c r="K34" s="854"/>
      <c r="L34" s="737" t="s">
        <v>35</v>
      </c>
      <c r="M34" s="854"/>
      <c r="N34" s="855">
        <v>26932</v>
      </c>
      <c r="O34" s="856"/>
      <c r="P34" s="855">
        <v>26932</v>
      </c>
      <c r="Q34" s="579" t="s">
        <v>455</v>
      </c>
      <c r="R34" s="579" t="s">
        <v>686</v>
      </c>
    </row>
    <row r="35" spans="1:18" s="203" customFormat="1" ht="57.75" customHeight="1">
      <c r="A35" s="569"/>
      <c r="B35" s="737"/>
      <c r="C35" s="737"/>
      <c r="D35" s="737"/>
      <c r="E35" s="579"/>
      <c r="F35" s="579"/>
      <c r="G35" s="737"/>
      <c r="H35" s="254" t="s">
        <v>1144</v>
      </c>
      <c r="I35" s="256">
        <v>5</v>
      </c>
      <c r="J35" s="579"/>
      <c r="K35" s="854"/>
      <c r="L35" s="737"/>
      <c r="M35" s="854"/>
      <c r="N35" s="855"/>
      <c r="O35" s="856"/>
      <c r="P35" s="855"/>
      <c r="Q35" s="579"/>
      <c r="R35" s="579"/>
    </row>
    <row r="36" spans="1:18" s="203" customFormat="1" ht="123.75" customHeight="1">
      <c r="A36" s="254">
        <v>24</v>
      </c>
      <c r="B36" s="254">
        <v>1</v>
      </c>
      <c r="C36" s="254">
        <v>4</v>
      </c>
      <c r="D36" s="254">
        <v>2</v>
      </c>
      <c r="E36" s="254" t="s">
        <v>1145</v>
      </c>
      <c r="F36" s="254" t="s">
        <v>1146</v>
      </c>
      <c r="G36" s="254" t="s">
        <v>51</v>
      </c>
      <c r="H36" s="254" t="s">
        <v>34</v>
      </c>
      <c r="I36" s="254">
        <v>42</v>
      </c>
      <c r="J36" s="254" t="s">
        <v>1147</v>
      </c>
      <c r="K36" s="424"/>
      <c r="L36" s="254" t="s">
        <v>35</v>
      </c>
      <c r="M36" s="424"/>
      <c r="N36" s="18">
        <v>7750</v>
      </c>
      <c r="O36" s="424"/>
      <c r="P36" s="18">
        <v>7750</v>
      </c>
      <c r="Q36" s="254" t="s">
        <v>455</v>
      </c>
      <c r="R36" s="254" t="s">
        <v>686</v>
      </c>
    </row>
    <row r="37" spans="1:18" s="203" customFormat="1" ht="36" customHeight="1">
      <c r="A37" s="568">
        <v>25</v>
      </c>
      <c r="B37" s="737">
        <v>1</v>
      </c>
      <c r="C37" s="737">
        <v>4</v>
      </c>
      <c r="D37" s="737">
        <v>2</v>
      </c>
      <c r="E37" s="566" t="s">
        <v>1148</v>
      </c>
      <c r="F37" s="579" t="s">
        <v>1149</v>
      </c>
      <c r="G37" s="737" t="s">
        <v>51</v>
      </c>
      <c r="H37" s="566" t="s">
        <v>34</v>
      </c>
      <c r="I37" s="568">
        <v>45</v>
      </c>
      <c r="J37" s="579" t="s">
        <v>1150</v>
      </c>
      <c r="K37" s="854"/>
      <c r="L37" s="737" t="s">
        <v>38</v>
      </c>
      <c r="M37" s="854"/>
      <c r="N37" s="855">
        <v>12501.83</v>
      </c>
      <c r="O37" s="856"/>
      <c r="P37" s="855">
        <v>12501.83</v>
      </c>
      <c r="Q37" s="579" t="s">
        <v>455</v>
      </c>
      <c r="R37" s="579" t="s">
        <v>686</v>
      </c>
    </row>
    <row r="38" spans="1:18" s="203" customFormat="1" ht="27.75" customHeight="1">
      <c r="A38" s="569"/>
      <c r="B38" s="737"/>
      <c r="C38" s="737"/>
      <c r="D38" s="737"/>
      <c r="E38" s="567"/>
      <c r="F38" s="579"/>
      <c r="G38" s="737"/>
      <c r="H38" s="567"/>
      <c r="I38" s="569"/>
      <c r="J38" s="579"/>
      <c r="K38" s="854"/>
      <c r="L38" s="737"/>
      <c r="M38" s="854"/>
      <c r="N38" s="855"/>
      <c r="O38" s="856"/>
      <c r="P38" s="855"/>
      <c r="Q38" s="579"/>
      <c r="R38" s="579"/>
    </row>
    <row r="41" spans="1:18">
      <c r="K41" s="543" t="s">
        <v>938</v>
      </c>
      <c r="L41" s="543"/>
      <c r="M41" s="543"/>
      <c r="N41" s="543"/>
      <c r="O41" s="543" t="s">
        <v>939</v>
      </c>
      <c r="P41" s="543"/>
      <c r="Q41" s="543"/>
      <c r="R41" s="543"/>
    </row>
    <row r="42" spans="1:18">
      <c r="K42" s="543" t="s">
        <v>946</v>
      </c>
      <c r="L42" s="543"/>
      <c r="M42" s="543" t="s">
        <v>947</v>
      </c>
      <c r="N42" s="543"/>
      <c r="O42" s="543" t="s">
        <v>946</v>
      </c>
      <c r="P42" s="543"/>
      <c r="Q42" s="543" t="s">
        <v>947</v>
      </c>
      <c r="R42" s="543"/>
    </row>
    <row r="43" spans="1:18">
      <c r="K43" s="117" t="s">
        <v>940</v>
      </c>
      <c r="L43" s="117" t="s">
        <v>941</v>
      </c>
      <c r="M43" s="117" t="s">
        <v>942</v>
      </c>
      <c r="N43" s="117" t="s">
        <v>941</v>
      </c>
      <c r="O43" s="117" t="s">
        <v>942</v>
      </c>
      <c r="P43" s="117" t="s">
        <v>941</v>
      </c>
      <c r="Q43" s="117" t="s">
        <v>940</v>
      </c>
      <c r="R43" s="117" t="s">
        <v>941</v>
      </c>
    </row>
    <row r="44" spans="1:18">
      <c r="K44" s="108">
        <v>18</v>
      </c>
      <c r="L44" s="111">
        <v>266949.56</v>
      </c>
      <c r="M44" s="108">
        <v>6</v>
      </c>
      <c r="N44" s="119">
        <v>110372.49</v>
      </c>
      <c r="O44" s="108">
        <v>1</v>
      </c>
      <c r="P44" s="119">
        <v>53173.14</v>
      </c>
      <c r="Q44" s="108" t="s">
        <v>944</v>
      </c>
      <c r="R44" s="112" t="s">
        <v>944</v>
      </c>
    </row>
  </sheetData>
  <mergeCells count="134">
    <mergeCell ref="K41:N41"/>
    <mergeCell ref="O41:R41"/>
    <mergeCell ref="K42:L42"/>
    <mergeCell ref="M42:N42"/>
    <mergeCell ref="O42:P42"/>
    <mergeCell ref="Q42:R42"/>
    <mergeCell ref="A4:A5"/>
    <mergeCell ref="B4:B5"/>
    <mergeCell ref="C4:C5"/>
    <mergeCell ref="D4:D5"/>
    <mergeCell ref="E4:E5"/>
    <mergeCell ref="Q4:Q5"/>
    <mergeCell ref="R4:R5"/>
    <mergeCell ref="G4:G5"/>
    <mergeCell ref="H4:I4"/>
    <mergeCell ref="J4:J5"/>
    <mergeCell ref="K4:L4"/>
    <mergeCell ref="M4:N4"/>
    <mergeCell ref="O4:P4"/>
    <mergeCell ref="F4:F5"/>
    <mergeCell ref="G10:G11"/>
    <mergeCell ref="J10:J11"/>
    <mergeCell ref="K10:K11"/>
    <mergeCell ref="P10:P11"/>
    <mergeCell ref="Q10:Q11"/>
    <mergeCell ref="R10:R11"/>
    <mergeCell ref="A12:A13"/>
    <mergeCell ref="B12:B13"/>
    <mergeCell ref="C12:C13"/>
    <mergeCell ref="D12:D13"/>
    <mergeCell ref="E12:E13"/>
    <mergeCell ref="F12:F13"/>
    <mergeCell ref="G12:G13"/>
    <mergeCell ref="J12:J13"/>
    <mergeCell ref="K12:K13"/>
    <mergeCell ref="R12:R13"/>
    <mergeCell ref="A10:A11"/>
    <mergeCell ref="B10:B11"/>
    <mergeCell ref="C10:C11"/>
    <mergeCell ref="D10:D11"/>
    <mergeCell ref="E10:E11"/>
    <mergeCell ref="F10:F11"/>
    <mergeCell ref="P12:P13"/>
    <mergeCell ref="Q12:Q13"/>
    <mergeCell ref="L12:L13"/>
    <mergeCell ref="M12:M13"/>
    <mergeCell ref="N12:N13"/>
    <mergeCell ref="O12:O13"/>
    <mergeCell ref="L10:L11"/>
    <mergeCell ref="M10:M11"/>
    <mergeCell ref="N10:N11"/>
    <mergeCell ref="O10:O11"/>
    <mergeCell ref="R16:R17"/>
    <mergeCell ref="L16:L17"/>
    <mergeCell ref="M16:M17"/>
    <mergeCell ref="N16:N17"/>
    <mergeCell ref="O16:O17"/>
    <mergeCell ref="P16:P17"/>
    <mergeCell ref="Q16:Q17"/>
    <mergeCell ref="A16:A17"/>
    <mergeCell ref="B16:B17"/>
    <mergeCell ref="C16:C17"/>
    <mergeCell ref="D16:D17"/>
    <mergeCell ref="E16:E17"/>
    <mergeCell ref="F16:F17"/>
    <mergeCell ref="G16:G17"/>
    <mergeCell ref="J16:J17"/>
    <mergeCell ref="K16:K17"/>
    <mergeCell ref="P19:P20"/>
    <mergeCell ref="Q19:Q20"/>
    <mergeCell ref="R19:R20"/>
    <mergeCell ref="A19:A20"/>
    <mergeCell ref="B19:B20"/>
    <mergeCell ref="C19:C20"/>
    <mergeCell ref="D19:D20"/>
    <mergeCell ref="E19:E20"/>
    <mergeCell ref="F19:F20"/>
    <mergeCell ref="G19:G20"/>
    <mergeCell ref="J19:J20"/>
    <mergeCell ref="K19:K20"/>
    <mergeCell ref="L19:L20"/>
    <mergeCell ref="M19:M20"/>
    <mergeCell ref="N19:N20"/>
    <mergeCell ref="O19:O20"/>
    <mergeCell ref="R22:R23"/>
    <mergeCell ref="A22:A23"/>
    <mergeCell ref="B22:B23"/>
    <mergeCell ref="C22:C23"/>
    <mergeCell ref="D22:D23"/>
    <mergeCell ref="E22:E23"/>
    <mergeCell ref="F22:F23"/>
    <mergeCell ref="G22:G23"/>
    <mergeCell ref="J22:J23"/>
    <mergeCell ref="K22:K23"/>
    <mergeCell ref="L22:L23"/>
    <mergeCell ref="M22:M23"/>
    <mergeCell ref="N22:N23"/>
    <mergeCell ref="O22:O23"/>
    <mergeCell ref="P22:P23"/>
    <mergeCell ref="Q22:Q23"/>
    <mergeCell ref="R37:R38"/>
    <mergeCell ref="B34:B35"/>
    <mergeCell ref="C34:C35"/>
    <mergeCell ref="D34:D35"/>
    <mergeCell ref="E34:E35"/>
    <mergeCell ref="F34:F35"/>
    <mergeCell ref="G34:G35"/>
    <mergeCell ref="J34:J35"/>
    <mergeCell ref="K34:K35"/>
    <mergeCell ref="L34:L35"/>
    <mergeCell ref="M34:M35"/>
    <mergeCell ref="N34:N35"/>
    <mergeCell ref="O34:O35"/>
    <mergeCell ref="P34:P35"/>
    <mergeCell ref="Q34:Q35"/>
    <mergeCell ref="R34:R35"/>
    <mergeCell ref="I37:I38"/>
    <mergeCell ref="J37:J38"/>
    <mergeCell ref="K37:K38"/>
    <mergeCell ref="L37:L38"/>
    <mergeCell ref="M37:M38"/>
    <mergeCell ref="N37:N38"/>
    <mergeCell ref="O37:O38"/>
    <mergeCell ref="P37:P38"/>
    <mergeCell ref="Q37:Q38"/>
    <mergeCell ref="A34:A35"/>
    <mergeCell ref="A37:A38"/>
    <mergeCell ref="B37:B38"/>
    <mergeCell ref="C37:C38"/>
    <mergeCell ref="D37:D38"/>
    <mergeCell ref="E37:E38"/>
    <mergeCell ref="F37:F38"/>
    <mergeCell ref="G37:G38"/>
    <mergeCell ref="H37:H38"/>
  </mergeCells>
  <pageMargins left="0.25" right="0.25" top="0.75" bottom="0.75" header="0.3" footer="0.3"/>
  <pageSetup paperSize="8" scale="52" fitToHeight="0" orientation="landscape" horizontalDpi="4294967292"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4"/>
  <sheetViews>
    <sheetView topLeftCell="G16" workbookViewId="0">
      <selection activeCell="K24" sqref="K24:R24"/>
    </sheetView>
  </sheetViews>
  <sheetFormatPr defaultRowHeight="15"/>
  <cols>
    <col min="1" max="1" width="4.7109375" bestFit="1" customWidth="1"/>
    <col min="2" max="2" width="8.85546875" bestFit="1" customWidth="1"/>
    <col min="3" max="3" width="10" bestFit="1" customWidth="1"/>
    <col min="4" max="4" width="9.7109375" bestFit="1" customWidth="1"/>
    <col min="5" max="5" width="49.140625" customWidth="1"/>
    <col min="6" max="6" width="75.5703125" customWidth="1"/>
    <col min="7" max="7" width="29.28515625"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4.855468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5844</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489" t="s">
        <v>13</v>
      </c>
    </row>
    <row r="5" spans="1:18" s="3" customFormat="1" ht="35.25" customHeight="1">
      <c r="A5" s="488"/>
      <c r="B5" s="490"/>
      <c r="C5" s="490"/>
      <c r="D5" s="490"/>
      <c r="E5" s="488"/>
      <c r="F5" s="488"/>
      <c r="G5" s="488"/>
      <c r="H5" s="59" t="s">
        <v>14</v>
      </c>
      <c r="I5" s="59" t="s">
        <v>15</v>
      </c>
      <c r="J5" s="488"/>
      <c r="K5" s="58">
        <v>2016</v>
      </c>
      <c r="L5" s="58">
        <v>2017</v>
      </c>
      <c r="M5" s="58">
        <v>2016</v>
      </c>
      <c r="N5" s="58">
        <v>2017</v>
      </c>
      <c r="O5" s="58">
        <v>2016</v>
      </c>
      <c r="P5" s="58">
        <v>2017</v>
      </c>
      <c r="Q5" s="488"/>
      <c r="R5" s="490"/>
    </row>
    <row r="6" spans="1:18" s="3" customFormat="1" ht="14.25" customHeight="1">
      <c r="A6" s="57" t="s">
        <v>16</v>
      </c>
      <c r="B6" s="59" t="s">
        <v>17</v>
      </c>
      <c r="C6" s="59" t="s">
        <v>18</v>
      </c>
      <c r="D6" s="59" t="s">
        <v>19</v>
      </c>
      <c r="E6" s="57" t="s">
        <v>20</v>
      </c>
      <c r="F6" s="57" t="s">
        <v>21</v>
      </c>
      <c r="G6" s="57" t="s">
        <v>22</v>
      </c>
      <c r="H6" s="59" t="s">
        <v>23</v>
      </c>
      <c r="I6" s="59" t="s">
        <v>24</v>
      </c>
      <c r="J6" s="57" t="s">
        <v>25</v>
      </c>
      <c r="K6" s="58" t="s">
        <v>26</v>
      </c>
      <c r="L6" s="58" t="s">
        <v>27</v>
      </c>
      <c r="M6" s="58" t="s">
        <v>28</v>
      </c>
      <c r="N6" s="58" t="s">
        <v>29</v>
      </c>
      <c r="O6" s="58" t="s">
        <v>30</v>
      </c>
      <c r="P6" s="58" t="s">
        <v>31</v>
      </c>
      <c r="Q6" s="57" t="s">
        <v>32</v>
      </c>
      <c r="R6" s="59" t="s">
        <v>33</v>
      </c>
    </row>
    <row r="7" spans="1:18" ht="114.75">
      <c r="A7" s="8">
        <v>1</v>
      </c>
      <c r="B7" s="61" t="s">
        <v>52</v>
      </c>
      <c r="C7" s="61" t="s">
        <v>56</v>
      </c>
      <c r="D7" s="61">
        <v>2</v>
      </c>
      <c r="E7" s="25" t="s">
        <v>522</v>
      </c>
      <c r="F7" s="61" t="s">
        <v>523</v>
      </c>
      <c r="G7" s="61" t="s">
        <v>37</v>
      </c>
      <c r="H7" s="61" t="s">
        <v>34</v>
      </c>
      <c r="I7" s="61">
        <v>60</v>
      </c>
      <c r="J7" s="61" t="s">
        <v>524</v>
      </c>
      <c r="K7" s="61"/>
      <c r="L7" s="61" t="s">
        <v>38</v>
      </c>
      <c r="M7" s="12"/>
      <c r="N7" s="12">
        <v>16017.5</v>
      </c>
      <c r="O7" s="12"/>
      <c r="P7" s="12">
        <v>16017.5</v>
      </c>
      <c r="Q7" s="61" t="s">
        <v>740</v>
      </c>
      <c r="R7" s="61" t="s">
        <v>748</v>
      </c>
    </row>
    <row r="8" spans="1:18" ht="114.75">
      <c r="A8" s="8">
        <v>2</v>
      </c>
      <c r="B8" s="61" t="s">
        <v>525</v>
      </c>
      <c r="C8" s="61" t="s">
        <v>56</v>
      </c>
      <c r="D8" s="61">
        <v>2</v>
      </c>
      <c r="E8" s="61" t="s">
        <v>526</v>
      </c>
      <c r="F8" s="61" t="s">
        <v>527</v>
      </c>
      <c r="G8" s="61" t="s">
        <v>528</v>
      </c>
      <c r="H8" s="61" t="s">
        <v>34</v>
      </c>
      <c r="I8" s="61">
        <v>60</v>
      </c>
      <c r="J8" s="61" t="s">
        <v>529</v>
      </c>
      <c r="K8" s="61" t="s">
        <v>38</v>
      </c>
      <c r="L8" s="61"/>
      <c r="M8" s="12">
        <v>24990.79</v>
      </c>
      <c r="N8" s="12"/>
      <c r="O8" s="12">
        <v>24990.79</v>
      </c>
      <c r="P8" s="12"/>
      <c r="Q8" s="61" t="s">
        <v>740</v>
      </c>
      <c r="R8" s="102" t="s">
        <v>748</v>
      </c>
    </row>
    <row r="9" spans="1:18" ht="33" customHeight="1">
      <c r="A9" s="760">
        <v>3</v>
      </c>
      <c r="B9" s="757" t="s">
        <v>530</v>
      </c>
      <c r="C9" s="757">
        <v>4.5</v>
      </c>
      <c r="D9" s="757">
        <v>2</v>
      </c>
      <c r="E9" s="757" t="s">
        <v>531</v>
      </c>
      <c r="F9" s="757" t="s">
        <v>532</v>
      </c>
      <c r="G9" s="757" t="s">
        <v>533</v>
      </c>
      <c r="H9" s="61" t="s">
        <v>324</v>
      </c>
      <c r="I9" s="61">
        <v>48</v>
      </c>
      <c r="J9" s="757" t="s">
        <v>534</v>
      </c>
      <c r="K9" s="757"/>
      <c r="L9" s="757" t="s">
        <v>44</v>
      </c>
      <c r="M9" s="763"/>
      <c r="N9" s="763">
        <v>67987.350000000006</v>
      </c>
      <c r="O9" s="763"/>
      <c r="P9" s="763">
        <v>67987.350000000006</v>
      </c>
      <c r="Q9" s="757" t="s">
        <v>740</v>
      </c>
      <c r="R9" s="863" t="s">
        <v>748</v>
      </c>
    </row>
    <row r="10" spans="1:18" ht="41.25" customHeight="1">
      <c r="A10" s="761"/>
      <c r="B10" s="758"/>
      <c r="C10" s="758"/>
      <c r="D10" s="758"/>
      <c r="E10" s="758"/>
      <c r="F10" s="758"/>
      <c r="G10" s="758"/>
      <c r="H10" s="56" t="s">
        <v>147</v>
      </c>
      <c r="I10" s="56">
        <v>50</v>
      </c>
      <c r="J10" s="758"/>
      <c r="K10" s="758"/>
      <c r="L10" s="758"/>
      <c r="M10" s="764"/>
      <c r="N10" s="764"/>
      <c r="O10" s="764"/>
      <c r="P10" s="764"/>
      <c r="Q10" s="758"/>
      <c r="R10" s="864"/>
    </row>
    <row r="11" spans="1:18" ht="33" customHeight="1">
      <c r="A11" s="762"/>
      <c r="B11" s="759"/>
      <c r="C11" s="759"/>
      <c r="D11" s="759"/>
      <c r="E11" s="759"/>
      <c r="F11" s="759"/>
      <c r="G11" s="759"/>
      <c r="H11" s="56" t="s">
        <v>535</v>
      </c>
      <c r="I11" s="56" t="s">
        <v>536</v>
      </c>
      <c r="J11" s="759"/>
      <c r="K11" s="759"/>
      <c r="L11" s="759"/>
      <c r="M11" s="765"/>
      <c r="N11" s="765"/>
      <c r="O11" s="765"/>
      <c r="P11" s="765"/>
      <c r="Q11" s="759"/>
      <c r="R11" s="865"/>
    </row>
    <row r="12" spans="1:18" s="203" customFormat="1" ht="63.75">
      <c r="A12" s="246">
        <v>4</v>
      </c>
      <c r="B12" s="246" t="s">
        <v>54</v>
      </c>
      <c r="C12" s="246" t="s">
        <v>432</v>
      </c>
      <c r="D12" s="246">
        <v>2</v>
      </c>
      <c r="E12" s="246" t="s">
        <v>537</v>
      </c>
      <c r="F12" s="246" t="s">
        <v>538</v>
      </c>
      <c r="G12" s="246" t="s">
        <v>741</v>
      </c>
      <c r="H12" s="236" t="s">
        <v>34</v>
      </c>
      <c r="I12" s="236">
        <v>50</v>
      </c>
      <c r="J12" s="236" t="s">
        <v>540</v>
      </c>
      <c r="K12" s="246"/>
      <c r="L12" s="246" t="s">
        <v>38</v>
      </c>
      <c r="M12" s="12"/>
      <c r="N12" s="12">
        <v>21742.76</v>
      </c>
      <c r="O12" s="12"/>
      <c r="P12" s="12">
        <v>21742.76</v>
      </c>
      <c r="Q12" s="246" t="s">
        <v>740</v>
      </c>
      <c r="R12" s="246" t="s">
        <v>748</v>
      </c>
    </row>
    <row r="13" spans="1:18" ht="102.75" customHeight="1">
      <c r="A13" s="60">
        <v>5</v>
      </c>
      <c r="B13" s="61" t="s">
        <v>54</v>
      </c>
      <c r="C13" s="61" t="s">
        <v>282</v>
      </c>
      <c r="D13" s="61">
        <v>5</v>
      </c>
      <c r="E13" s="61" t="s">
        <v>541</v>
      </c>
      <c r="F13" s="43" t="s">
        <v>542</v>
      </c>
      <c r="G13" s="61" t="s">
        <v>51</v>
      </c>
      <c r="H13" s="61" t="s">
        <v>34</v>
      </c>
      <c r="I13" s="61">
        <v>36</v>
      </c>
      <c r="J13" s="61" t="s">
        <v>543</v>
      </c>
      <c r="K13" s="61" t="s">
        <v>35</v>
      </c>
      <c r="L13" s="61"/>
      <c r="M13" s="12">
        <v>60629.83</v>
      </c>
      <c r="N13" s="12"/>
      <c r="O13" s="12">
        <v>60629.83</v>
      </c>
      <c r="P13" s="12"/>
      <c r="Q13" s="61" t="s">
        <v>740</v>
      </c>
      <c r="R13" s="102" t="s">
        <v>748</v>
      </c>
    </row>
    <row r="14" spans="1:18" ht="217.5" customHeight="1">
      <c r="A14" s="56">
        <v>6</v>
      </c>
      <c r="B14" s="61" t="s">
        <v>266</v>
      </c>
      <c r="C14" s="61" t="s">
        <v>56</v>
      </c>
      <c r="D14" s="61">
        <v>2</v>
      </c>
      <c r="E14" s="61" t="s">
        <v>544</v>
      </c>
      <c r="F14" s="44" t="s">
        <v>545</v>
      </c>
      <c r="G14" s="61" t="s">
        <v>539</v>
      </c>
      <c r="H14" s="56" t="s">
        <v>34</v>
      </c>
      <c r="I14" s="56">
        <v>60</v>
      </c>
      <c r="J14" s="56" t="s">
        <v>546</v>
      </c>
      <c r="K14" s="61" t="s">
        <v>53</v>
      </c>
      <c r="L14" s="56"/>
      <c r="M14" s="12">
        <v>41351.65</v>
      </c>
      <c r="N14" s="12"/>
      <c r="O14" s="12">
        <v>41351.65</v>
      </c>
      <c r="P14" s="12"/>
      <c r="Q14" s="61" t="s">
        <v>740</v>
      </c>
      <c r="R14" s="102" t="s">
        <v>748</v>
      </c>
    </row>
    <row r="15" spans="1:18" ht="118.5" customHeight="1">
      <c r="A15" s="757">
        <v>7</v>
      </c>
      <c r="B15" s="757" t="s">
        <v>54</v>
      </c>
      <c r="C15" s="757" t="s">
        <v>56</v>
      </c>
      <c r="D15" s="757">
        <v>2</v>
      </c>
      <c r="E15" s="757" t="s">
        <v>547</v>
      </c>
      <c r="F15" s="757" t="s">
        <v>548</v>
      </c>
      <c r="G15" s="757" t="s">
        <v>555</v>
      </c>
      <c r="H15" s="56" t="s">
        <v>310</v>
      </c>
      <c r="I15" s="56">
        <v>50</v>
      </c>
      <c r="J15" s="757" t="s">
        <v>549</v>
      </c>
      <c r="K15" s="757" t="s">
        <v>53</v>
      </c>
      <c r="L15" s="757"/>
      <c r="M15" s="763">
        <v>90338.85</v>
      </c>
      <c r="N15" s="763"/>
      <c r="O15" s="763">
        <v>90338.85</v>
      </c>
      <c r="P15" s="763"/>
      <c r="Q15" s="757" t="s">
        <v>740</v>
      </c>
      <c r="R15" s="866" t="s">
        <v>748</v>
      </c>
    </row>
    <row r="16" spans="1:18" ht="30.75" customHeight="1">
      <c r="A16" s="758"/>
      <c r="B16" s="758"/>
      <c r="C16" s="758"/>
      <c r="D16" s="758"/>
      <c r="E16" s="758"/>
      <c r="F16" s="758"/>
      <c r="G16" s="758"/>
      <c r="H16" s="56" t="s">
        <v>742</v>
      </c>
      <c r="I16" s="56">
        <v>25</v>
      </c>
      <c r="J16" s="758"/>
      <c r="K16" s="758"/>
      <c r="L16" s="758"/>
      <c r="M16" s="764"/>
      <c r="N16" s="764"/>
      <c r="O16" s="764"/>
      <c r="P16" s="764"/>
      <c r="Q16" s="758"/>
      <c r="R16" s="867"/>
    </row>
    <row r="17" spans="1:18" ht="44.25" customHeight="1">
      <c r="A17" s="759"/>
      <c r="B17" s="759"/>
      <c r="C17" s="759"/>
      <c r="D17" s="759"/>
      <c r="E17" s="759"/>
      <c r="F17" s="759"/>
      <c r="G17" s="759"/>
      <c r="H17" s="56" t="s">
        <v>743</v>
      </c>
      <c r="I17" s="56">
        <v>75</v>
      </c>
      <c r="J17" s="759"/>
      <c r="K17" s="759"/>
      <c r="L17" s="759"/>
      <c r="M17" s="765"/>
      <c r="N17" s="765"/>
      <c r="O17" s="765"/>
      <c r="P17" s="765"/>
      <c r="Q17" s="759"/>
      <c r="R17" s="868"/>
    </row>
    <row r="18" spans="1:18" ht="159.75" customHeight="1">
      <c r="A18" s="61">
        <v>8</v>
      </c>
      <c r="B18" s="61" t="s">
        <v>54</v>
      </c>
      <c r="C18" s="61" t="s">
        <v>401</v>
      </c>
      <c r="D18" s="61">
        <v>2</v>
      </c>
      <c r="E18" s="61" t="s">
        <v>550</v>
      </c>
      <c r="F18" s="44" t="s">
        <v>551</v>
      </c>
      <c r="G18" s="61" t="s">
        <v>552</v>
      </c>
      <c r="H18" s="61" t="s">
        <v>34</v>
      </c>
      <c r="I18" s="61">
        <v>280</v>
      </c>
      <c r="J18" s="61" t="s">
        <v>553</v>
      </c>
      <c r="K18" s="61" t="s">
        <v>53</v>
      </c>
      <c r="L18" s="61"/>
      <c r="M18" s="12">
        <v>99901.01</v>
      </c>
      <c r="N18" s="12"/>
      <c r="O18" s="12">
        <v>99901.01</v>
      </c>
      <c r="P18" s="12"/>
      <c r="Q18" s="61" t="s">
        <v>554</v>
      </c>
      <c r="R18" s="102" t="s">
        <v>748</v>
      </c>
    </row>
    <row r="20" spans="1:18">
      <c r="B20" s="118"/>
    </row>
    <row r="21" spans="1:18">
      <c r="K21" s="543" t="s">
        <v>938</v>
      </c>
      <c r="L21" s="543"/>
      <c r="M21" s="543"/>
      <c r="N21" s="543"/>
      <c r="O21" s="543" t="s">
        <v>939</v>
      </c>
      <c r="P21" s="543"/>
      <c r="Q21" s="543"/>
      <c r="R21" s="543"/>
    </row>
    <row r="22" spans="1:18">
      <c r="K22" s="543" t="s">
        <v>946</v>
      </c>
      <c r="L22" s="543"/>
      <c r="M22" s="543" t="s">
        <v>947</v>
      </c>
      <c r="N22" s="543"/>
      <c r="O22" s="543" t="s">
        <v>946</v>
      </c>
      <c r="P22" s="543"/>
      <c r="Q22" s="543" t="s">
        <v>947</v>
      </c>
      <c r="R22" s="543"/>
    </row>
    <row r="23" spans="1:18">
      <c r="K23" s="117" t="s">
        <v>940</v>
      </c>
      <c r="L23" s="117" t="s">
        <v>941</v>
      </c>
      <c r="M23" s="117" t="s">
        <v>942</v>
      </c>
      <c r="N23" s="117" t="s">
        <v>941</v>
      </c>
      <c r="O23" s="117" t="s">
        <v>942</v>
      </c>
      <c r="P23" s="117" t="s">
        <v>941</v>
      </c>
      <c r="Q23" s="117" t="s">
        <v>940</v>
      </c>
      <c r="R23" s="117" t="s">
        <v>941</v>
      </c>
    </row>
    <row r="24" spans="1:18">
      <c r="K24" s="108">
        <v>8</v>
      </c>
      <c r="L24" s="111">
        <v>422959.74</v>
      </c>
      <c r="M24" s="108" t="s">
        <v>944</v>
      </c>
      <c r="N24" s="112" t="s">
        <v>944</v>
      </c>
      <c r="O24" s="108" t="s">
        <v>944</v>
      </c>
      <c r="P24" s="112" t="s">
        <v>944</v>
      </c>
      <c r="Q24" s="108" t="s">
        <v>944</v>
      </c>
      <c r="R24" s="112" t="s">
        <v>944</v>
      </c>
    </row>
  </sheetData>
  <mergeCells count="52">
    <mergeCell ref="K21:N21"/>
    <mergeCell ref="O21:R21"/>
    <mergeCell ref="K22:L22"/>
    <mergeCell ref="M22:N22"/>
    <mergeCell ref="O22:P22"/>
    <mergeCell ref="Q22:R22"/>
    <mergeCell ref="A4:A5"/>
    <mergeCell ref="B4:B5"/>
    <mergeCell ref="C4:C5"/>
    <mergeCell ref="D4:D5"/>
    <mergeCell ref="E4:E5"/>
    <mergeCell ref="A9:A11"/>
    <mergeCell ref="B9:B11"/>
    <mergeCell ref="C9:C11"/>
    <mergeCell ref="D9:D11"/>
    <mergeCell ref="E9:E11"/>
    <mergeCell ref="B15:B17"/>
    <mergeCell ref="O15:O17"/>
    <mergeCell ref="P15:P17"/>
    <mergeCell ref="Q4:Q5"/>
    <mergeCell ref="R4:R5"/>
    <mergeCell ref="F9:F11"/>
    <mergeCell ref="G9:G11"/>
    <mergeCell ref="J9:J11"/>
    <mergeCell ref="G4:G5"/>
    <mergeCell ref="H4:I4"/>
    <mergeCell ref="J4:J5"/>
    <mergeCell ref="K4:L4"/>
    <mergeCell ref="M4:N4"/>
    <mergeCell ref="O4:P4"/>
    <mergeCell ref="F4:F5"/>
    <mergeCell ref="K9:K11"/>
    <mergeCell ref="F15:F17"/>
    <mergeCell ref="G15:G17"/>
    <mergeCell ref="J15:J17"/>
    <mergeCell ref="K15:K17"/>
    <mergeCell ref="A15:A17"/>
    <mergeCell ref="C15:C17"/>
    <mergeCell ref="D15:D17"/>
    <mergeCell ref="E15:E17"/>
    <mergeCell ref="R9:R11"/>
    <mergeCell ref="Q9:Q11"/>
    <mergeCell ref="L9:L11"/>
    <mergeCell ref="M9:M11"/>
    <mergeCell ref="N9:N11"/>
    <mergeCell ref="O9:O11"/>
    <mergeCell ref="P9:P11"/>
    <mergeCell ref="Q15:Q17"/>
    <mergeCell ref="R15:R17"/>
    <mergeCell ref="L15:L17"/>
    <mergeCell ref="M15:M17"/>
    <mergeCell ref="N15:N17"/>
  </mergeCells>
  <pageMargins left="0.25" right="0.25" top="0.75" bottom="0.75" header="0.3" footer="0.3"/>
  <pageSetup paperSize="8" scale="53"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2"/>
  <sheetViews>
    <sheetView topLeftCell="G20" workbookViewId="0">
      <selection activeCell="K32" sqref="K32:R32"/>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4.7109375" style="5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18">
      <c r="A2" s="133" t="s">
        <v>5845</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0" customHeight="1">
      <c r="A4" s="487" t="s">
        <v>0</v>
      </c>
      <c r="B4" s="489" t="s">
        <v>1</v>
      </c>
      <c r="C4" s="489" t="s">
        <v>2</v>
      </c>
      <c r="D4" s="489" t="s">
        <v>3</v>
      </c>
      <c r="E4" s="487" t="s">
        <v>4</v>
      </c>
      <c r="F4" s="487" t="s">
        <v>5</v>
      </c>
      <c r="G4" s="487" t="s">
        <v>6</v>
      </c>
      <c r="H4" s="486" t="s">
        <v>7</v>
      </c>
      <c r="I4" s="486"/>
      <c r="J4" s="487" t="s">
        <v>8</v>
      </c>
      <c r="K4" s="484" t="s">
        <v>9</v>
      </c>
      <c r="L4" s="485"/>
      <c r="M4" s="561" t="s">
        <v>10</v>
      </c>
      <c r="N4" s="562"/>
      <c r="O4" s="561" t="s">
        <v>11</v>
      </c>
      <c r="P4" s="562"/>
      <c r="Q4" s="487" t="s">
        <v>12</v>
      </c>
      <c r="R4" s="875" t="s">
        <v>13</v>
      </c>
    </row>
    <row r="5" spans="1:18" s="3" customFormat="1" ht="35.25" customHeight="1">
      <c r="A5" s="488"/>
      <c r="B5" s="490"/>
      <c r="C5" s="490"/>
      <c r="D5" s="490"/>
      <c r="E5" s="488"/>
      <c r="F5" s="488"/>
      <c r="G5" s="488"/>
      <c r="H5" s="48" t="s">
        <v>14</v>
      </c>
      <c r="I5" s="48" t="s">
        <v>15</v>
      </c>
      <c r="J5" s="488"/>
      <c r="K5" s="47">
        <v>2016</v>
      </c>
      <c r="L5" s="47">
        <v>2017</v>
      </c>
      <c r="M5" s="47">
        <v>2016</v>
      </c>
      <c r="N5" s="47">
        <v>2017</v>
      </c>
      <c r="O5" s="47">
        <v>2016</v>
      </c>
      <c r="P5" s="47">
        <v>2017</v>
      </c>
      <c r="Q5" s="488"/>
      <c r="R5" s="876"/>
    </row>
    <row r="6" spans="1:18" s="3" customFormat="1" ht="14.25" customHeight="1">
      <c r="A6" s="46" t="s">
        <v>16</v>
      </c>
      <c r="B6" s="48" t="s">
        <v>17</v>
      </c>
      <c r="C6" s="48" t="s">
        <v>18</v>
      </c>
      <c r="D6" s="48" t="s">
        <v>19</v>
      </c>
      <c r="E6" s="46" t="s">
        <v>20</v>
      </c>
      <c r="F6" s="46" t="s">
        <v>21</v>
      </c>
      <c r="G6" s="46" t="s">
        <v>22</v>
      </c>
      <c r="H6" s="48" t="s">
        <v>23</v>
      </c>
      <c r="I6" s="48" t="s">
        <v>24</v>
      </c>
      <c r="J6" s="46" t="s">
        <v>25</v>
      </c>
      <c r="K6" s="47" t="s">
        <v>26</v>
      </c>
      <c r="L6" s="47" t="s">
        <v>27</v>
      </c>
      <c r="M6" s="47" t="s">
        <v>28</v>
      </c>
      <c r="N6" s="47" t="s">
        <v>29</v>
      </c>
      <c r="O6" s="47" t="s">
        <v>30</v>
      </c>
      <c r="P6" s="47" t="s">
        <v>31</v>
      </c>
      <c r="Q6" s="46" t="s">
        <v>32</v>
      </c>
      <c r="R6" s="54" t="s">
        <v>33</v>
      </c>
    </row>
    <row r="7" spans="1:18" s="203" customFormat="1" ht="25.5">
      <c r="A7" s="760">
        <v>1</v>
      </c>
      <c r="B7" s="760">
        <v>1.5</v>
      </c>
      <c r="C7" s="760">
        <v>4</v>
      </c>
      <c r="D7" s="760">
        <v>2</v>
      </c>
      <c r="E7" s="757" t="s">
        <v>556</v>
      </c>
      <c r="F7" s="757" t="s">
        <v>557</v>
      </c>
      <c r="G7" s="757" t="s">
        <v>51</v>
      </c>
      <c r="H7" s="246" t="s">
        <v>199</v>
      </c>
      <c r="I7" s="246">
        <v>22</v>
      </c>
      <c r="J7" s="830" t="s">
        <v>558</v>
      </c>
      <c r="K7" s="757" t="s">
        <v>44</v>
      </c>
      <c r="L7" s="757"/>
      <c r="M7" s="763">
        <v>48500</v>
      </c>
      <c r="N7" s="763"/>
      <c r="O7" s="763">
        <v>48500</v>
      </c>
      <c r="P7" s="763"/>
      <c r="Q7" s="757" t="s">
        <v>559</v>
      </c>
      <c r="R7" s="869" t="s">
        <v>693</v>
      </c>
    </row>
    <row r="8" spans="1:18" s="203" customFormat="1" ht="39" customHeight="1">
      <c r="A8" s="762"/>
      <c r="B8" s="762"/>
      <c r="C8" s="762"/>
      <c r="D8" s="762"/>
      <c r="E8" s="759"/>
      <c r="F8" s="759"/>
      <c r="G8" s="759"/>
      <c r="H8" s="246" t="s">
        <v>430</v>
      </c>
      <c r="I8" s="246">
        <v>1000</v>
      </c>
      <c r="J8" s="831"/>
      <c r="K8" s="759"/>
      <c r="L8" s="759"/>
      <c r="M8" s="765"/>
      <c r="N8" s="765"/>
      <c r="O8" s="765"/>
      <c r="P8" s="765"/>
      <c r="Q8" s="759"/>
      <c r="R8" s="870"/>
    </row>
    <row r="9" spans="1:18" s="203" customFormat="1" ht="51">
      <c r="A9" s="240">
        <v>2</v>
      </c>
      <c r="B9" s="240">
        <v>1.2</v>
      </c>
      <c r="C9" s="240">
        <v>3.4</v>
      </c>
      <c r="D9" s="240">
        <v>2</v>
      </c>
      <c r="E9" s="246" t="s">
        <v>560</v>
      </c>
      <c r="F9" s="22" t="s">
        <v>561</v>
      </c>
      <c r="G9" s="246" t="s">
        <v>562</v>
      </c>
      <c r="H9" s="246" t="s">
        <v>281</v>
      </c>
      <c r="I9" s="246">
        <v>40</v>
      </c>
      <c r="J9" s="246" t="s">
        <v>563</v>
      </c>
      <c r="K9" s="246" t="s">
        <v>42</v>
      </c>
      <c r="L9" s="246"/>
      <c r="M9" s="12">
        <v>26816.99</v>
      </c>
      <c r="N9" s="12"/>
      <c r="O9" s="12">
        <v>26816.99</v>
      </c>
      <c r="P9" s="12"/>
      <c r="Q9" s="246" t="s">
        <v>559</v>
      </c>
      <c r="R9" s="288" t="s">
        <v>693</v>
      </c>
    </row>
    <row r="10" spans="1:18" s="203" customFormat="1" ht="79.5" customHeight="1">
      <c r="A10" s="760">
        <v>3</v>
      </c>
      <c r="B10" s="760" t="s">
        <v>54</v>
      </c>
      <c r="C10" s="760">
        <v>1.4</v>
      </c>
      <c r="D10" s="760">
        <v>2</v>
      </c>
      <c r="E10" s="757" t="s">
        <v>564</v>
      </c>
      <c r="F10" s="830" t="s">
        <v>565</v>
      </c>
      <c r="G10" s="757" t="s">
        <v>141</v>
      </c>
      <c r="H10" s="246" t="s">
        <v>281</v>
      </c>
      <c r="I10" s="24">
        <v>25</v>
      </c>
      <c r="J10" s="830" t="s">
        <v>566</v>
      </c>
      <c r="K10" s="757" t="s">
        <v>35</v>
      </c>
      <c r="L10" s="757"/>
      <c r="M10" s="763">
        <v>15542.04</v>
      </c>
      <c r="N10" s="763"/>
      <c r="O10" s="763">
        <v>15542.04</v>
      </c>
      <c r="P10" s="763"/>
      <c r="Q10" s="757" t="s">
        <v>559</v>
      </c>
      <c r="R10" s="869" t="s">
        <v>693</v>
      </c>
    </row>
    <row r="11" spans="1:18" s="203" customFormat="1" ht="86.25" customHeight="1">
      <c r="A11" s="762"/>
      <c r="B11" s="762"/>
      <c r="C11" s="762"/>
      <c r="D11" s="762"/>
      <c r="E11" s="759"/>
      <c r="F11" s="831"/>
      <c r="G11" s="759"/>
      <c r="H11" s="246" t="s">
        <v>567</v>
      </c>
      <c r="I11" s="24">
        <v>500</v>
      </c>
      <c r="J11" s="831"/>
      <c r="K11" s="759"/>
      <c r="L11" s="759"/>
      <c r="M11" s="765"/>
      <c r="N11" s="765"/>
      <c r="O11" s="765"/>
      <c r="P11" s="765"/>
      <c r="Q11" s="759"/>
      <c r="R11" s="870"/>
    </row>
    <row r="12" spans="1:18" s="203" customFormat="1" ht="76.5">
      <c r="A12" s="240">
        <v>4</v>
      </c>
      <c r="B12" s="240">
        <v>1</v>
      </c>
      <c r="C12" s="240">
        <v>4</v>
      </c>
      <c r="D12" s="240">
        <v>2</v>
      </c>
      <c r="E12" s="246" t="s">
        <v>568</v>
      </c>
      <c r="F12" s="22" t="s">
        <v>569</v>
      </c>
      <c r="G12" s="246" t="s">
        <v>570</v>
      </c>
      <c r="H12" s="246" t="s">
        <v>571</v>
      </c>
      <c r="I12" s="246" t="s">
        <v>572</v>
      </c>
      <c r="J12" s="22" t="s">
        <v>573</v>
      </c>
      <c r="K12" s="246" t="s">
        <v>35</v>
      </c>
      <c r="L12" s="246" t="s">
        <v>44</v>
      </c>
      <c r="M12" s="12">
        <v>40050.5</v>
      </c>
      <c r="N12" s="12"/>
      <c r="O12" s="12">
        <v>40050.5</v>
      </c>
      <c r="P12" s="12"/>
      <c r="Q12" s="246" t="s">
        <v>559</v>
      </c>
      <c r="R12" s="288" t="s">
        <v>693</v>
      </c>
    </row>
    <row r="13" spans="1:18" s="203" customFormat="1" ht="39" customHeight="1">
      <c r="A13" s="566">
        <v>5</v>
      </c>
      <c r="B13" s="568" t="s">
        <v>266</v>
      </c>
      <c r="C13" s="568">
        <v>4</v>
      </c>
      <c r="D13" s="568">
        <v>2</v>
      </c>
      <c r="E13" s="566" t="s">
        <v>574</v>
      </c>
      <c r="F13" s="802" t="s">
        <v>575</v>
      </c>
      <c r="G13" s="566" t="s">
        <v>576</v>
      </c>
      <c r="H13" s="254" t="s">
        <v>199</v>
      </c>
      <c r="I13" s="254">
        <v>40</v>
      </c>
      <c r="J13" s="802" t="s">
        <v>577</v>
      </c>
      <c r="K13" s="566" t="s">
        <v>38</v>
      </c>
      <c r="L13" s="566"/>
      <c r="M13" s="739">
        <v>134913.16</v>
      </c>
      <c r="N13" s="739"/>
      <c r="O13" s="739">
        <v>134913.16</v>
      </c>
      <c r="P13" s="739"/>
      <c r="Q13" s="566" t="s">
        <v>559</v>
      </c>
      <c r="R13" s="869" t="s">
        <v>693</v>
      </c>
    </row>
    <row r="14" spans="1:18" s="203" customFormat="1" ht="25.5">
      <c r="A14" s="574"/>
      <c r="B14" s="742"/>
      <c r="C14" s="742"/>
      <c r="D14" s="742"/>
      <c r="E14" s="574"/>
      <c r="F14" s="873"/>
      <c r="G14" s="574"/>
      <c r="H14" s="254" t="s">
        <v>578</v>
      </c>
      <c r="I14" s="254">
        <v>80</v>
      </c>
      <c r="J14" s="873"/>
      <c r="K14" s="574"/>
      <c r="L14" s="574"/>
      <c r="M14" s="743"/>
      <c r="N14" s="743"/>
      <c r="O14" s="743"/>
      <c r="P14" s="743"/>
      <c r="Q14" s="574"/>
      <c r="R14" s="871"/>
    </row>
    <row r="15" spans="1:18" s="203" customFormat="1" ht="29.25" customHeight="1">
      <c r="A15" s="574"/>
      <c r="B15" s="742"/>
      <c r="C15" s="742"/>
      <c r="D15" s="742"/>
      <c r="E15" s="574"/>
      <c r="F15" s="873"/>
      <c r="G15" s="574"/>
      <c r="H15" s="254" t="s">
        <v>96</v>
      </c>
      <c r="I15" s="254">
        <v>45</v>
      </c>
      <c r="J15" s="873"/>
      <c r="K15" s="574"/>
      <c r="L15" s="574"/>
      <c r="M15" s="743"/>
      <c r="N15" s="743"/>
      <c r="O15" s="743"/>
      <c r="P15" s="743"/>
      <c r="Q15" s="574"/>
      <c r="R15" s="871"/>
    </row>
    <row r="16" spans="1:18" s="203" customFormat="1" ht="39.75" customHeight="1">
      <c r="A16" s="567"/>
      <c r="B16" s="569"/>
      <c r="C16" s="569"/>
      <c r="D16" s="569"/>
      <c r="E16" s="567"/>
      <c r="F16" s="874"/>
      <c r="G16" s="567"/>
      <c r="H16" s="254" t="s">
        <v>405</v>
      </c>
      <c r="I16" s="254" t="s">
        <v>579</v>
      </c>
      <c r="J16" s="874"/>
      <c r="K16" s="567"/>
      <c r="L16" s="567"/>
      <c r="M16" s="740"/>
      <c r="N16" s="740"/>
      <c r="O16" s="740"/>
      <c r="P16" s="740"/>
      <c r="Q16" s="567"/>
      <c r="R16" s="870"/>
    </row>
    <row r="17" spans="1:18" s="203" customFormat="1" ht="51">
      <c r="A17" s="579">
        <v>6</v>
      </c>
      <c r="B17" s="737">
        <v>1</v>
      </c>
      <c r="C17" s="737" t="s">
        <v>401</v>
      </c>
      <c r="D17" s="737">
        <v>5</v>
      </c>
      <c r="E17" s="872" t="s">
        <v>580</v>
      </c>
      <c r="F17" s="872" t="s">
        <v>581</v>
      </c>
      <c r="G17" s="579" t="s">
        <v>582</v>
      </c>
      <c r="H17" s="254" t="s">
        <v>583</v>
      </c>
      <c r="I17" s="254">
        <v>60</v>
      </c>
      <c r="J17" s="872" t="s">
        <v>584</v>
      </c>
      <c r="K17" s="579" t="s">
        <v>53</v>
      </c>
      <c r="L17" s="579"/>
      <c r="M17" s="741">
        <v>52533.59</v>
      </c>
      <c r="N17" s="741"/>
      <c r="O17" s="741">
        <v>52533.59</v>
      </c>
      <c r="P17" s="741"/>
      <c r="Q17" s="579" t="s">
        <v>559</v>
      </c>
      <c r="R17" s="869" t="s">
        <v>693</v>
      </c>
    </row>
    <row r="18" spans="1:18" s="203" customFormat="1">
      <c r="A18" s="579"/>
      <c r="B18" s="737"/>
      <c r="C18" s="737"/>
      <c r="D18" s="737"/>
      <c r="E18" s="872"/>
      <c r="F18" s="872"/>
      <c r="G18" s="579"/>
      <c r="H18" s="254" t="s">
        <v>585</v>
      </c>
      <c r="I18" s="254">
        <v>150</v>
      </c>
      <c r="J18" s="872"/>
      <c r="K18" s="579"/>
      <c r="L18" s="579"/>
      <c r="M18" s="741"/>
      <c r="N18" s="741"/>
      <c r="O18" s="741"/>
      <c r="P18" s="741"/>
      <c r="Q18" s="579"/>
      <c r="R18" s="871"/>
    </row>
    <row r="19" spans="1:18" s="203" customFormat="1" ht="25.5">
      <c r="A19" s="579"/>
      <c r="B19" s="737"/>
      <c r="C19" s="737"/>
      <c r="D19" s="737"/>
      <c r="E19" s="872"/>
      <c r="F19" s="872"/>
      <c r="G19" s="579"/>
      <c r="H19" s="254" t="s">
        <v>586</v>
      </c>
      <c r="I19" s="254">
        <v>100</v>
      </c>
      <c r="J19" s="872"/>
      <c r="K19" s="579"/>
      <c r="L19" s="579"/>
      <c r="M19" s="741"/>
      <c r="N19" s="741"/>
      <c r="O19" s="741"/>
      <c r="P19" s="741"/>
      <c r="Q19" s="579"/>
      <c r="R19" s="871"/>
    </row>
    <row r="20" spans="1:18" s="203" customFormat="1">
      <c r="A20" s="579"/>
      <c r="B20" s="737"/>
      <c r="C20" s="737"/>
      <c r="D20" s="737"/>
      <c r="E20" s="872"/>
      <c r="F20" s="872"/>
      <c r="G20" s="579"/>
      <c r="H20" s="254" t="s">
        <v>96</v>
      </c>
      <c r="I20" s="254">
        <v>350</v>
      </c>
      <c r="J20" s="872"/>
      <c r="K20" s="579"/>
      <c r="L20" s="579"/>
      <c r="M20" s="741"/>
      <c r="N20" s="741"/>
      <c r="O20" s="741"/>
      <c r="P20" s="741"/>
      <c r="Q20" s="579"/>
      <c r="R20" s="871"/>
    </row>
    <row r="21" spans="1:18" s="203" customFormat="1" ht="25.5">
      <c r="A21" s="579"/>
      <c r="B21" s="737"/>
      <c r="C21" s="737"/>
      <c r="D21" s="737"/>
      <c r="E21" s="872"/>
      <c r="F21" s="872"/>
      <c r="G21" s="579"/>
      <c r="H21" s="254" t="s">
        <v>405</v>
      </c>
      <c r="I21" s="254" t="s">
        <v>579</v>
      </c>
      <c r="J21" s="872"/>
      <c r="K21" s="579"/>
      <c r="L21" s="579"/>
      <c r="M21" s="741"/>
      <c r="N21" s="741"/>
      <c r="O21" s="741"/>
      <c r="P21" s="741"/>
      <c r="Q21" s="579"/>
      <c r="R21" s="870"/>
    </row>
    <row r="22" spans="1:18" s="203" customFormat="1" ht="76.5">
      <c r="A22" s="254">
        <v>7</v>
      </c>
      <c r="B22" s="254">
        <v>1</v>
      </c>
      <c r="C22" s="254">
        <v>4</v>
      </c>
      <c r="D22" s="254">
        <v>2</v>
      </c>
      <c r="E22" s="254" t="s">
        <v>1151</v>
      </c>
      <c r="F22" s="254" t="s">
        <v>1152</v>
      </c>
      <c r="G22" s="254" t="s">
        <v>1153</v>
      </c>
      <c r="H22" s="254" t="s">
        <v>1154</v>
      </c>
      <c r="I22" s="254" t="s">
        <v>1155</v>
      </c>
      <c r="J22" s="254" t="s">
        <v>1156</v>
      </c>
      <c r="K22" s="254"/>
      <c r="L22" s="254" t="s">
        <v>1157</v>
      </c>
      <c r="M22" s="254"/>
      <c r="N22" s="254">
        <v>7603.84</v>
      </c>
      <c r="O22" s="254"/>
      <c r="P22" s="254">
        <v>7603.84</v>
      </c>
      <c r="Q22" s="254" t="s">
        <v>1158</v>
      </c>
      <c r="R22" s="254" t="s">
        <v>693</v>
      </c>
    </row>
    <row r="23" spans="1:18" s="203" customFormat="1" ht="51">
      <c r="A23" s="254">
        <v>8</v>
      </c>
      <c r="B23" s="254">
        <v>1</v>
      </c>
      <c r="C23" s="254">
        <v>4</v>
      </c>
      <c r="D23" s="254">
        <v>2</v>
      </c>
      <c r="E23" s="254" t="s">
        <v>1159</v>
      </c>
      <c r="F23" s="254" t="s">
        <v>1160</v>
      </c>
      <c r="G23" s="254" t="s">
        <v>1153</v>
      </c>
      <c r="H23" s="254" t="s">
        <v>1161</v>
      </c>
      <c r="I23" s="254" t="s">
        <v>1162</v>
      </c>
      <c r="J23" s="254" t="s">
        <v>1163</v>
      </c>
      <c r="K23" s="254"/>
      <c r="L23" s="254" t="s">
        <v>1164</v>
      </c>
      <c r="M23" s="254"/>
      <c r="N23" s="254">
        <v>15277.5</v>
      </c>
      <c r="O23" s="254"/>
      <c r="P23" s="254">
        <v>15277.5</v>
      </c>
      <c r="Q23" s="254" t="s">
        <v>1158</v>
      </c>
      <c r="R23" s="254" t="s">
        <v>693</v>
      </c>
    </row>
    <row r="24" spans="1:18" s="203" customFormat="1" ht="59.25" customHeight="1">
      <c r="A24" s="529">
        <v>9</v>
      </c>
      <c r="B24" s="529">
        <v>1</v>
      </c>
      <c r="C24" s="529">
        <v>4</v>
      </c>
      <c r="D24" s="529">
        <v>5</v>
      </c>
      <c r="E24" s="526" t="s">
        <v>1210</v>
      </c>
      <c r="F24" s="526" t="s">
        <v>1211</v>
      </c>
      <c r="G24" s="526" t="s">
        <v>1212</v>
      </c>
      <c r="H24" s="260" t="s">
        <v>34</v>
      </c>
      <c r="I24" s="123">
        <v>150</v>
      </c>
      <c r="J24" s="526" t="s">
        <v>1213</v>
      </c>
      <c r="K24" s="529"/>
      <c r="L24" s="529" t="s">
        <v>38</v>
      </c>
      <c r="M24" s="529"/>
      <c r="N24" s="820">
        <v>78530.83</v>
      </c>
      <c r="O24" s="529"/>
      <c r="P24" s="820">
        <v>78530.83</v>
      </c>
      <c r="Q24" s="526" t="s">
        <v>1214</v>
      </c>
      <c r="R24" s="526" t="s">
        <v>1215</v>
      </c>
    </row>
    <row r="25" spans="1:18" s="203" customFormat="1" ht="58.5" customHeight="1">
      <c r="A25" s="536"/>
      <c r="B25" s="536"/>
      <c r="C25" s="536"/>
      <c r="D25" s="536"/>
      <c r="E25" s="536"/>
      <c r="F25" s="536"/>
      <c r="G25" s="536"/>
      <c r="H25" s="260" t="s">
        <v>1209</v>
      </c>
      <c r="I25" s="123">
        <v>155</v>
      </c>
      <c r="J25" s="531"/>
      <c r="K25" s="536"/>
      <c r="L25" s="536"/>
      <c r="M25" s="536"/>
      <c r="N25" s="877"/>
      <c r="O25" s="536"/>
      <c r="P25" s="877"/>
      <c r="Q25" s="531"/>
      <c r="R25" s="531"/>
    </row>
    <row r="26" spans="1:18" s="203" customFormat="1" ht="45.75" customHeight="1">
      <c r="A26" s="530"/>
      <c r="B26" s="530"/>
      <c r="C26" s="530"/>
      <c r="D26" s="530"/>
      <c r="E26" s="530"/>
      <c r="F26" s="530"/>
      <c r="G26" s="530"/>
      <c r="H26" s="123" t="s">
        <v>405</v>
      </c>
      <c r="I26" s="123">
        <v>5</v>
      </c>
      <c r="J26" s="527"/>
      <c r="K26" s="530"/>
      <c r="L26" s="530"/>
      <c r="M26" s="530"/>
      <c r="N26" s="821"/>
      <c r="O26" s="530"/>
      <c r="P26" s="821"/>
      <c r="Q26" s="527"/>
      <c r="R26" s="527"/>
    </row>
    <row r="29" spans="1:18">
      <c r="K29" s="543" t="s">
        <v>938</v>
      </c>
      <c r="L29" s="543"/>
      <c r="M29" s="543"/>
      <c r="N29" s="543"/>
      <c r="O29" s="543" t="s">
        <v>939</v>
      </c>
      <c r="P29" s="543"/>
      <c r="Q29" s="543"/>
      <c r="R29" s="543"/>
    </row>
    <row r="30" spans="1:18">
      <c r="K30" s="543" t="s">
        <v>946</v>
      </c>
      <c r="L30" s="543"/>
      <c r="M30" s="543" t="s">
        <v>947</v>
      </c>
      <c r="N30" s="543"/>
      <c r="O30" s="543" t="s">
        <v>946</v>
      </c>
      <c r="P30" s="543"/>
      <c r="Q30" s="543" t="s">
        <v>947</v>
      </c>
      <c r="R30" s="543"/>
    </row>
    <row r="31" spans="1:18">
      <c r="K31" s="117" t="s">
        <v>940</v>
      </c>
      <c r="L31" s="117" t="s">
        <v>941</v>
      </c>
      <c r="M31" s="117" t="s">
        <v>942</v>
      </c>
      <c r="N31" s="117" t="s">
        <v>941</v>
      </c>
      <c r="O31" s="117" t="s">
        <v>942</v>
      </c>
      <c r="P31" s="117" t="s">
        <v>941</v>
      </c>
      <c r="Q31" s="117" t="s">
        <v>940</v>
      </c>
      <c r="R31" s="117" t="s">
        <v>941</v>
      </c>
    </row>
    <row r="32" spans="1:18">
      <c r="K32" s="108">
        <v>6</v>
      </c>
      <c r="L32" s="111">
        <v>318356.28000000003</v>
      </c>
      <c r="M32" s="108">
        <v>2</v>
      </c>
      <c r="N32" s="112">
        <v>22881.34</v>
      </c>
      <c r="O32" s="108">
        <v>0</v>
      </c>
      <c r="P32" s="112">
        <v>0</v>
      </c>
      <c r="Q32" s="108">
        <v>1</v>
      </c>
      <c r="R32" s="112">
        <v>78530.83</v>
      </c>
    </row>
  </sheetData>
  <mergeCells count="100">
    <mergeCell ref="R24:R26"/>
    <mergeCell ref="A24:A26"/>
    <mergeCell ref="M24:M26"/>
    <mergeCell ref="N24:N26"/>
    <mergeCell ref="O24:O26"/>
    <mergeCell ref="P24:P26"/>
    <mergeCell ref="Q24:Q26"/>
    <mergeCell ref="F24:F26"/>
    <mergeCell ref="G24:G26"/>
    <mergeCell ref="J24:J26"/>
    <mergeCell ref="K24:K26"/>
    <mergeCell ref="L24:L26"/>
    <mergeCell ref="B24:B26"/>
    <mergeCell ref="C24:C26"/>
    <mergeCell ref="D24:D26"/>
    <mergeCell ref="E24:E26"/>
    <mergeCell ref="P7:P8"/>
    <mergeCell ref="F7:F8"/>
    <mergeCell ref="G7:G8"/>
    <mergeCell ref="J7:J8"/>
    <mergeCell ref="K7:K8"/>
    <mergeCell ref="L7:L8"/>
    <mergeCell ref="M7:M8"/>
    <mergeCell ref="N7:N8"/>
    <mergeCell ref="O7:O8"/>
    <mergeCell ref="K29:N29"/>
    <mergeCell ref="O29:R29"/>
    <mergeCell ref="K30:L30"/>
    <mergeCell ref="M30:N30"/>
    <mergeCell ref="O30:P30"/>
    <mergeCell ref="Q30:R30"/>
    <mergeCell ref="Q4:Q5"/>
    <mergeCell ref="R4:R5"/>
    <mergeCell ref="G4:G5"/>
    <mergeCell ref="H4:I4"/>
    <mergeCell ref="J4:J5"/>
    <mergeCell ref="K4:L4"/>
    <mergeCell ref="M4:N4"/>
    <mergeCell ref="O4:P4"/>
    <mergeCell ref="K13:K16"/>
    <mergeCell ref="L13:L16"/>
    <mergeCell ref="A4:A5"/>
    <mergeCell ref="B4:B5"/>
    <mergeCell ref="C4:C5"/>
    <mergeCell ref="D4:D5"/>
    <mergeCell ref="E4:E5"/>
    <mergeCell ref="F4:F5"/>
    <mergeCell ref="F10:F11"/>
    <mergeCell ref="A7:A8"/>
    <mergeCell ref="B7:B8"/>
    <mergeCell ref="C7:C8"/>
    <mergeCell ref="D7:D8"/>
    <mergeCell ref="E7:E8"/>
    <mergeCell ref="A10:A11"/>
    <mergeCell ref="L10:L11"/>
    <mergeCell ref="M10:M11"/>
    <mergeCell ref="N10:N11"/>
    <mergeCell ref="P13:P16"/>
    <mergeCell ref="Q13:Q16"/>
    <mergeCell ref="M13:M16"/>
    <mergeCell ref="N13:N16"/>
    <mergeCell ref="O13:O16"/>
    <mergeCell ref="A13:A16"/>
    <mergeCell ref="B13:B16"/>
    <mergeCell ref="C13:C16"/>
    <mergeCell ref="D13:D16"/>
    <mergeCell ref="E13:E16"/>
    <mergeCell ref="A17:A21"/>
    <mergeCell ref="B17:B21"/>
    <mergeCell ref="C17:C21"/>
    <mergeCell ref="D17:D21"/>
    <mergeCell ref="E17:E21"/>
    <mergeCell ref="P17:P21"/>
    <mergeCell ref="B10:B11"/>
    <mergeCell ref="C10:C11"/>
    <mergeCell ref="D10:D11"/>
    <mergeCell ref="E10:E11"/>
    <mergeCell ref="O10:O11"/>
    <mergeCell ref="P10:P11"/>
    <mergeCell ref="G10:G11"/>
    <mergeCell ref="F17:F21"/>
    <mergeCell ref="G17:G21"/>
    <mergeCell ref="J17:J21"/>
    <mergeCell ref="J13:J16"/>
    <mergeCell ref="F13:F16"/>
    <mergeCell ref="G13:G16"/>
    <mergeCell ref="J10:J11"/>
    <mergeCell ref="K10:K11"/>
    <mergeCell ref="K17:K21"/>
    <mergeCell ref="L17:L21"/>
    <mergeCell ref="M17:M21"/>
    <mergeCell ref="N17:N21"/>
    <mergeCell ref="O17:O21"/>
    <mergeCell ref="Q17:Q21"/>
    <mergeCell ref="R7:R8"/>
    <mergeCell ref="R10:R11"/>
    <mergeCell ref="R13:R16"/>
    <mergeCell ref="R17:R21"/>
    <mergeCell ref="Q7:Q8"/>
    <mergeCell ref="Q10:Q11"/>
  </mergeCells>
  <pageMargins left="0.25" right="0.25" top="0.75" bottom="0.75" header="0.3" footer="0.3"/>
  <pageSetup paperSize="8" scale="53"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tabSelected="1" topLeftCell="F22" zoomScale="68" zoomScaleNormal="68" workbookViewId="0">
      <selection activeCell="K31" sqref="K31:R31"/>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9.85546875" customWidth="1"/>
    <col min="7" max="7" width="35.28515625" bestFit="1" customWidth="1"/>
    <col min="8" max="8" width="22.7109375" customWidth="1"/>
    <col min="9" max="9" width="13.28515625" customWidth="1"/>
    <col min="10" max="10" width="28.140625" bestFit="1" customWidth="1"/>
    <col min="11" max="11" width="18.140625" customWidth="1"/>
    <col min="12" max="12" width="15" customWidth="1"/>
    <col min="13" max="14" width="15.28515625" style="11" customWidth="1"/>
    <col min="15" max="15" width="15" style="11" customWidth="1"/>
    <col min="16" max="16" width="15.140625" style="11" customWidth="1"/>
    <col min="17" max="17" width="22.85546875" customWidth="1"/>
    <col min="18" max="18" width="14.7109375"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1" spans="1:18">
      <c r="R1" s="26"/>
    </row>
    <row r="2" spans="1:18">
      <c r="A2" s="133" t="s">
        <v>5846</v>
      </c>
      <c r="B2" s="2"/>
      <c r="C2" s="2"/>
      <c r="D2" s="2"/>
      <c r="E2" s="2"/>
      <c r="F2" s="2"/>
      <c r="G2" s="2"/>
      <c r="H2" s="2"/>
      <c r="I2" s="2"/>
      <c r="J2" s="2"/>
      <c r="K2" s="2"/>
      <c r="L2" s="2"/>
      <c r="Q2" s="2"/>
      <c r="R2" s="26"/>
    </row>
    <row r="3" spans="1:18" ht="15.75">
      <c r="A3" s="1"/>
      <c r="B3" s="2"/>
      <c r="C3" s="2"/>
      <c r="D3" s="2"/>
      <c r="E3" s="2"/>
      <c r="F3" s="2"/>
      <c r="G3" s="2"/>
      <c r="H3" s="2"/>
      <c r="I3" s="2"/>
      <c r="J3" s="2"/>
      <c r="K3" s="2"/>
      <c r="L3" s="2"/>
      <c r="Q3" s="2"/>
      <c r="R3" s="26"/>
    </row>
    <row r="4" spans="1:18" s="3" customFormat="1" ht="30" customHeight="1">
      <c r="A4" s="487" t="s">
        <v>0</v>
      </c>
      <c r="B4" s="882" t="s">
        <v>1</v>
      </c>
      <c r="C4" s="882" t="s">
        <v>2</v>
      </c>
      <c r="D4" s="882" t="s">
        <v>3</v>
      </c>
      <c r="E4" s="880" t="s">
        <v>4</v>
      </c>
      <c r="F4" s="880" t="s">
        <v>5</v>
      </c>
      <c r="G4" s="880" t="s">
        <v>6</v>
      </c>
      <c r="H4" s="884" t="s">
        <v>7</v>
      </c>
      <c r="I4" s="884"/>
      <c r="J4" s="880" t="s">
        <v>8</v>
      </c>
      <c r="K4" s="885" t="s">
        <v>9</v>
      </c>
      <c r="L4" s="886"/>
      <c r="M4" s="887" t="s">
        <v>10</v>
      </c>
      <c r="N4" s="888"/>
      <c r="O4" s="887" t="s">
        <v>11</v>
      </c>
      <c r="P4" s="888"/>
      <c r="Q4" s="880" t="s">
        <v>12</v>
      </c>
      <c r="R4" s="882" t="s">
        <v>13</v>
      </c>
    </row>
    <row r="5" spans="1:18" s="3" customFormat="1" ht="35.25" customHeight="1">
      <c r="A5" s="488"/>
      <c r="B5" s="883"/>
      <c r="C5" s="883"/>
      <c r="D5" s="883"/>
      <c r="E5" s="881"/>
      <c r="F5" s="881"/>
      <c r="G5" s="881"/>
      <c r="H5" s="90" t="s">
        <v>14</v>
      </c>
      <c r="I5" s="90" t="s">
        <v>15</v>
      </c>
      <c r="J5" s="881"/>
      <c r="K5" s="91">
        <v>2016</v>
      </c>
      <c r="L5" s="91">
        <v>2017</v>
      </c>
      <c r="M5" s="91">
        <v>2016</v>
      </c>
      <c r="N5" s="91">
        <v>2017</v>
      </c>
      <c r="O5" s="91">
        <v>2016</v>
      </c>
      <c r="P5" s="91">
        <v>2017</v>
      </c>
      <c r="Q5" s="881"/>
      <c r="R5" s="883"/>
    </row>
    <row r="6" spans="1:18" s="3" customFormat="1" ht="14.25" customHeight="1">
      <c r="A6" s="57" t="s">
        <v>16</v>
      </c>
      <c r="B6" s="90" t="s">
        <v>17</v>
      </c>
      <c r="C6" s="90" t="s">
        <v>18</v>
      </c>
      <c r="D6" s="90" t="s">
        <v>19</v>
      </c>
      <c r="E6" s="92" t="s">
        <v>20</v>
      </c>
      <c r="F6" s="92" t="s">
        <v>21</v>
      </c>
      <c r="G6" s="92" t="s">
        <v>22</v>
      </c>
      <c r="H6" s="90" t="s">
        <v>23</v>
      </c>
      <c r="I6" s="90" t="s">
        <v>24</v>
      </c>
      <c r="J6" s="92" t="s">
        <v>25</v>
      </c>
      <c r="K6" s="91" t="s">
        <v>26</v>
      </c>
      <c r="L6" s="91" t="s">
        <v>27</v>
      </c>
      <c r="M6" s="91" t="s">
        <v>28</v>
      </c>
      <c r="N6" s="91" t="s">
        <v>29</v>
      </c>
      <c r="O6" s="91" t="s">
        <v>30</v>
      </c>
      <c r="P6" s="91" t="s">
        <v>31</v>
      </c>
      <c r="Q6" s="92" t="s">
        <v>32</v>
      </c>
      <c r="R6" s="90" t="s">
        <v>33</v>
      </c>
    </row>
    <row r="7" spans="1:18" s="203" customFormat="1" ht="120">
      <c r="A7" s="240">
        <v>1</v>
      </c>
      <c r="B7" s="260">
        <v>1</v>
      </c>
      <c r="C7" s="260" t="s">
        <v>56</v>
      </c>
      <c r="D7" s="260">
        <v>2</v>
      </c>
      <c r="E7" s="260" t="s">
        <v>587</v>
      </c>
      <c r="F7" s="260" t="s">
        <v>588</v>
      </c>
      <c r="G7" s="260" t="s">
        <v>37</v>
      </c>
      <c r="H7" s="260" t="s">
        <v>34</v>
      </c>
      <c r="I7" s="260">
        <v>120</v>
      </c>
      <c r="J7" s="93" t="s">
        <v>589</v>
      </c>
      <c r="K7" s="260" t="s">
        <v>38</v>
      </c>
      <c r="L7" s="260"/>
      <c r="M7" s="94">
        <v>26540.39</v>
      </c>
      <c r="N7" s="94"/>
      <c r="O7" s="94">
        <v>26540.39</v>
      </c>
      <c r="P7" s="94"/>
      <c r="Q7" s="260" t="s">
        <v>590</v>
      </c>
      <c r="R7" s="260" t="s">
        <v>691</v>
      </c>
    </row>
    <row r="8" spans="1:18" s="203" customFormat="1" ht="76.5" customHeight="1">
      <c r="A8" s="240">
        <v>2</v>
      </c>
      <c r="B8" s="260">
        <v>1</v>
      </c>
      <c r="C8" s="260" t="s">
        <v>591</v>
      </c>
      <c r="D8" s="260">
        <v>5</v>
      </c>
      <c r="E8" s="260" t="s">
        <v>592</v>
      </c>
      <c r="F8" s="260" t="s">
        <v>593</v>
      </c>
      <c r="G8" s="260" t="s">
        <v>373</v>
      </c>
      <c r="H8" s="260" t="s">
        <v>34</v>
      </c>
      <c r="I8" s="260">
        <v>40</v>
      </c>
      <c r="J8" s="260" t="s">
        <v>594</v>
      </c>
      <c r="K8" s="260" t="s">
        <v>42</v>
      </c>
      <c r="L8" s="260"/>
      <c r="M8" s="94">
        <v>9153.44</v>
      </c>
      <c r="N8" s="94"/>
      <c r="O8" s="94">
        <v>9153.44</v>
      </c>
      <c r="P8" s="94"/>
      <c r="Q8" s="260" t="s">
        <v>590</v>
      </c>
      <c r="R8" s="260" t="s">
        <v>691</v>
      </c>
    </row>
    <row r="9" spans="1:18" s="203" customFormat="1" ht="125.25" customHeight="1">
      <c r="A9" s="238">
        <v>3</v>
      </c>
      <c r="B9" s="260">
        <v>1</v>
      </c>
      <c r="C9" s="260" t="s">
        <v>39</v>
      </c>
      <c r="D9" s="260">
        <v>5</v>
      </c>
      <c r="E9" s="260" t="s">
        <v>595</v>
      </c>
      <c r="F9" s="260" t="s">
        <v>596</v>
      </c>
      <c r="G9" s="260" t="s">
        <v>37</v>
      </c>
      <c r="H9" s="260" t="s">
        <v>34</v>
      </c>
      <c r="I9" s="260">
        <v>50</v>
      </c>
      <c r="J9" s="260" t="s">
        <v>597</v>
      </c>
      <c r="K9" s="260" t="s">
        <v>38</v>
      </c>
      <c r="L9" s="260"/>
      <c r="M9" s="94">
        <v>9692.0499999999993</v>
      </c>
      <c r="N9" s="94"/>
      <c r="O9" s="94">
        <v>9692.0499999999993</v>
      </c>
      <c r="P9" s="94"/>
      <c r="Q9" s="260" t="s">
        <v>590</v>
      </c>
      <c r="R9" s="260" t="s">
        <v>691</v>
      </c>
    </row>
    <row r="10" spans="1:18" s="203" customFormat="1" ht="90">
      <c r="A10" s="246">
        <v>4</v>
      </c>
      <c r="B10" s="260">
        <v>1</v>
      </c>
      <c r="C10" s="260" t="s">
        <v>56</v>
      </c>
      <c r="D10" s="260">
        <v>5</v>
      </c>
      <c r="E10" s="260" t="s">
        <v>598</v>
      </c>
      <c r="F10" s="260" t="s">
        <v>599</v>
      </c>
      <c r="G10" s="260" t="s">
        <v>600</v>
      </c>
      <c r="H10" s="260" t="s">
        <v>34</v>
      </c>
      <c r="I10" s="260">
        <v>80</v>
      </c>
      <c r="J10" s="260" t="s">
        <v>601</v>
      </c>
      <c r="K10" s="260"/>
      <c r="L10" s="260" t="s">
        <v>38</v>
      </c>
      <c r="M10" s="94"/>
      <c r="N10" s="94">
        <v>17952.72</v>
      </c>
      <c r="O10" s="94"/>
      <c r="P10" s="94">
        <v>17952.72</v>
      </c>
      <c r="Q10" s="260" t="s">
        <v>590</v>
      </c>
      <c r="R10" s="260" t="s">
        <v>691</v>
      </c>
    </row>
    <row r="11" spans="1:18" s="203" customFormat="1" ht="120">
      <c r="A11" s="246">
        <v>5</v>
      </c>
      <c r="B11" s="260">
        <v>1</v>
      </c>
      <c r="C11" s="260">
        <v>3</v>
      </c>
      <c r="D11" s="260">
        <v>2</v>
      </c>
      <c r="E11" s="260" t="s">
        <v>602</v>
      </c>
      <c r="F11" s="260" t="s">
        <v>603</v>
      </c>
      <c r="G11" s="260" t="s">
        <v>37</v>
      </c>
      <c r="H11" s="260" t="s">
        <v>34</v>
      </c>
      <c r="I11" s="260">
        <v>50</v>
      </c>
      <c r="J11" s="260" t="s">
        <v>604</v>
      </c>
      <c r="K11" s="260"/>
      <c r="L11" s="260" t="s">
        <v>38</v>
      </c>
      <c r="M11" s="94"/>
      <c r="N11" s="94">
        <v>10690.08</v>
      </c>
      <c r="O11" s="94"/>
      <c r="P11" s="94">
        <v>10690.08</v>
      </c>
      <c r="Q11" s="260" t="s">
        <v>590</v>
      </c>
      <c r="R11" s="260" t="s">
        <v>691</v>
      </c>
    </row>
    <row r="12" spans="1:18" s="203" customFormat="1" ht="105">
      <c r="A12" s="246">
        <v>6</v>
      </c>
      <c r="B12" s="260">
        <v>1</v>
      </c>
      <c r="C12" s="260" t="s">
        <v>39</v>
      </c>
      <c r="D12" s="260">
        <v>2</v>
      </c>
      <c r="E12" s="260" t="s">
        <v>605</v>
      </c>
      <c r="F12" s="260" t="s">
        <v>606</v>
      </c>
      <c r="G12" s="260" t="s">
        <v>37</v>
      </c>
      <c r="H12" s="260" t="s">
        <v>34</v>
      </c>
      <c r="I12" s="260">
        <v>40</v>
      </c>
      <c r="J12" s="260" t="s">
        <v>607</v>
      </c>
      <c r="K12" s="260"/>
      <c r="L12" s="260" t="s">
        <v>38</v>
      </c>
      <c r="M12" s="94"/>
      <c r="N12" s="94">
        <v>8635.64</v>
      </c>
      <c r="O12" s="94"/>
      <c r="P12" s="94">
        <v>8635.64</v>
      </c>
      <c r="Q12" s="260" t="s">
        <v>590</v>
      </c>
      <c r="R12" s="260" t="s">
        <v>691</v>
      </c>
    </row>
    <row r="13" spans="1:18" s="203" customFormat="1" ht="63.75" customHeight="1">
      <c r="A13" s="246">
        <v>7</v>
      </c>
      <c r="B13" s="260">
        <v>1</v>
      </c>
      <c r="C13" s="260">
        <v>3.4</v>
      </c>
      <c r="D13" s="260">
        <v>2</v>
      </c>
      <c r="E13" s="260" t="s">
        <v>608</v>
      </c>
      <c r="F13" s="260" t="s">
        <v>609</v>
      </c>
      <c r="G13" s="260" t="s">
        <v>610</v>
      </c>
      <c r="H13" s="260" t="s">
        <v>611</v>
      </c>
      <c r="I13" s="260">
        <v>4</v>
      </c>
      <c r="J13" s="260" t="s">
        <v>612</v>
      </c>
      <c r="K13" s="260" t="s">
        <v>38</v>
      </c>
      <c r="L13" s="260" t="s">
        <v>44</v>
      </c>
      <c r="M13" s="94"/>
      <c r="N13" s="94">
        <v>14791.98</v>
      </c>
      <c r="O13" s="94"/>
      <c r="P13" s="94">
        <v>14791.98</v>
      </c>
      <c r="Q13" s="260" t="s">
        <v>590</v>
      </c>
      <c r="R13" s="260" t="s">
        <v>691</v>
      </c>
    </row>
    <row r="14" spans="1:18" s="203" customFormat="1" ht="30">
      <c r="A14" s="757">
        <v>8</v>
      </c>
      <c r="B14" s="526">
        <v>1</v>
      </c>
      <c r="C14" s="526">
        <v>4</v>
      </c>
      <c r="D14" s="526">
        <v>2</v>
      </c>
      <c r="E14" s="526" t="s">
        <v>613</v>
      </c>
      <c r="F14" s="526" t="s">
        <v>614</v>
      </c>
      <c r="G14" s="526" t="s">
        <v>615</v>
      </c>
      <c r="H14" s="260" t="s">
        <v>34</v>
      </c>
      <c r="I14" s="260">
        <v>87</v>
      </c>
      <c r="J14" s="528" t="s">
        <v>616</v>
      </c>
      <c r="K14" s="526" t="s">
        <v>53</v>
      </c>
      <c r="L14" s="526"/>
      <c r="M14" s="878">
        <v>13147.88</v>
      </c>
      <c r="N14" s="878"/>
      <c r="O14" s="878">
        <v>13147.88</v>
      </c>
      <c r="P14" s="878"/>
      <c r="Q14" s="526" t="s">
        <v>590</v>
      </c>
      <c r="R14" s="526" t="s">
        <v>691</v>
      </c>
    </row>
    <row r="15" spans="1:18" s="203" customFormat="1" ht="58.5" customHeight="1">
      <c r="A15" s="759"/>
      <c r="B15" s="527"/>
      <c r="C15" s="527"/>
      <c r="D15" s="527"/>
      <c r="E15" s="527"/>
      <c r="F15" s="527"/>
      <c r="G15" s="527"/>
      <c r="H15" s="258" t="s">
        <v>617</v>
      </c>
      <c r="I15" s="258">
        <v>1</v>
      </c>
      <c r="J15" s="528"/>
      <c r="K15" s="527"/>
      <c r="L15" s="527"/>
      <c r="M15" s="879"/>
      <c r="N15" s="879"/>
      <c r="O15" s="879"/>
      <c r="P15" s="879"/>
      <c r="Q15" s="527"/>
      <c r="R15" s="527"/>
    </row>
    <row r="16" spans="1:18" s="203" customFormat="1" ht="150">
      <c r="A16" s="473">
        <v>9</v>
      </c>
      <c r="B16" s="95">
        <v>1</v>
      </c>
      <c r="C16" s="95">
        <v>1.4</v>
      </c>
      <c r="D16" s="95">
        <v>2</v>
      </c>
      <c r="E16" s="260" t="s">
        <v>618</v>
      </c>
      <c r="F16" s="95" t="s">
        <v>619</v>
      </c>
      <c r="G16" s="95" t="s">
        <v>51</v>
      </c>
      <c r="H16" s="95" t="s">
        <v>34</v>
      </c>
      <c r="I16" s="95">
        <v>39</v>
      </c>
      <c r="J16" s="95" t="s">
        <v>620</v>
      </c>
      <c r="K16" s="95"/>
      <c r="L16" s="95" t="s">
        <v>38</v>
      </c>
      <c r="M16" s="94">
        <v>16892.87</v>
      </c>
      <c r="N16" s="94"/>
      <c r="O16" s="94">
        <v>16892.87</v>
      </c>
      <c r="P16" s="94"/>
      <c r="Q16" s="95" t="s">
        <v>590</v>
      </c>
      <c r="R16" s="260" t="s">
        <v>691</v>
      </c>
    </row>
    <row r="17" spans="1:18" s="203" customFormat="1" ht="135">
      <c r="A17" s="236">
        <v>10</v>
      </c>
      <c r="B17" s="95">
        <v>1.2</v>
      </c>
      <c r="C17" s="95">
        <v>4</v>
      </c>
      <c r="D17" s="95">
        <v>2</v>
      </c>
      <c r="E17" s="260" t="s">
        <v>621</v>
      </c>
      <c r="F17" s="95" t="s">
        <v>622</v>
      </c>
      <c r="G17" s="95" t="s">
        <v>78</v>
      </c>
      <c r="H17" s="95" t="s">
        <v>34</v>
      </c>
      <c r="I17" s="95">
        <v>29</v>
      </c>
      <c r="J17" s="95" t="s">
        <v>623</v>
      </c>
      <c r="K17" s="95"/>
      <c r="L17" s="95" t="s">
        <v>42</v>
      </c>
      <c r="M17" s="94">
        <v>5580.91</v>
      </c>
      <c r="N17" s="94"/>
      <c r="O17" s="94">
        <v>5580.91</v>
      </c>
      <c r="P17" s="94"/>
      <c r="Q17" s="95" t="s">
        <v>590</v>
      </c>
      <c r="R17" s="260" t="s">
        <v>691</v>
      </c>
    </row>
    <row r="18" spans="1:18" s="203" customFormat="1" ht="165" customHeight="1">
      <c r="A18" s="236">
        <v>11</v>
      </c>
      <c r="B18" s="95">
        <v>1</v>
      </c>
      <c r="C18" s="95">
        <v>1.4</v>
      </c>
      <c r="D18" s="95">
        <v>2</v>
      </c>
      <c r="E18" s="260" t="s">
        <v>624</v>
      </c>
      <c r="F18" s="95" t="s">
        <v>625</v>
      </c>
      <c r="G18" s="95" t="s">
        <v>396</v>
      </c>
      <c r="H18" s="95" t="s">
        <v>34</v>
      </c>
      <c r="I18" s="95">
        <v>39</v>
      </c>
      <c r="J18" s="95" t="s">
        <v>626</v>
      </c>
      <c r="K18" s="95" t="s">
        <v>38</v>
      </c>
      <c r="L18" s="95"/>
      <c r="M18" s="94">
        <v>8513.5</v>
      </c>
      <c r="N18" s="94"/>
      <c r="O18" s="94">
        <v>8513.5</v>
      </c>
      <c r="P18" s="94"/>
      <c r="Q18" s="95" t="s">
        <v>590</v>
      </c>
      <c r="R18" s="260" t="s">
        <v>691</v>
      </c>
    </row>
    <row r="19" spans="1:18" s="203" customFormat="1" ht="120">
      <c r="A19" s="45">
        <v>12</v>
      </c>
      <c r="B19" s="95">
        <v>1</v>
      </c>
      <c r="C19" s="95">
        <v>4</v>
      </c>
      <c r="D19" s="95">
        <v>2</v>
      </c>
      <c r="E19" s="260" t="s">
        <v>627</v>
      </c>
      <c r="F19" s="260" t="s">
        <v>628</v>
      </c>
      <c r="G19" s="95" t="s">
        <v>51</v>
      </c>
      <c r="H19" s="95" t="s">
        <v>34</v>
      </c>
      <c r="I19" s="95">
        <v>27</v>
      </c>
      <c r="J19" s="95" t="s">
        <v>601</v>
      </c>
      <c r="K19" s="95" t="s">
        <v>38</v>
      </c>
      <c r="L19" s="95"/>
      <c r="M19" s="94">
        <v>12683.65</v>
      </c>
      <c r="N19" s="94"/>
      <c r="O19" s="94">
        <v>12683.65</v>
      </c>
      <c r="P19" s="94"/>
      <c r="Q19" s="95" t="s">
        <v>590</v>
      </c>
      <c r="R19" s="260" t="s">
        <v>691</v>
      </c>
    </row>
    <row r="20" spans="1:18" s="203" customFormat="1" ht="105">
      <c r="A20" s="236">
        <v>13</v>
      </c>
      <c r="B20" s="95">
        <v>1</v>
      </c>
      <c r="C20" s="95">
        <v>4</v>
      </c>
      <c r="D20" s="95">
        <v>2</v>
      </c>
      <c r="E20" s="260" t="s">
        <v>629</v>
      </c>
      <c r="F20" s="260" t="s">
        <v>630</v>
      </c>
      <c r="G20" s="95" t="s">
        <v>51</v>
      </c>
      <c r="H20" s="95" t="s">
        <v>34</v>
      </c>
      <c r="I20" s="95">
        <v>27</v>
      </c>
      <c r="J20" s="95" t="s">
        <v>604</v>
      </c>
      <c r="K20" s="95" t="s">
        <v>38</v>
      </c>
      <c r="L20" s="95"/>
      <c r="M20" s="94">
        <v>8352.2800000000007</v>
      </c>
      <c r="N20" s="94"/>
      <c r="O20" s="94">
        <v>8352.2800000000007</v>
      </c>
      <c r="P20" s="94"/>
      <c r="Q20" s="95" t="s">
        <v>590</v>
      </c>
      <c r="R20" s="260" t="s">
        <v>691</v>
      </c>
    </row>
    <row r="21" spans="1:18" s="203" customFormat="1" ht="150">
      <c r="A21" s="236">
        <v>14</v>
      </c>
      <c r="B21" s="95">
        <v>1.5</v>
      </c>
      <c r="C21" s="95">
        <v>4</v>
      </c>
      <c r="D21" s="95">
        <v>2</v>
      </c>
      <c r="E21" s="260" t="s">
        <v>631</v>
      </c>
      <c r="F21" s="95" t="s">
        <v>632</v>
      </c>
      <c r="G21" s="95" t="s">
        <v>633</v>
      </c>
      <c r="H21" s="95" t="s">
        <v>34</v>
      </c>
      <c r="I21" s="95">
        <v>29</v>
      </c>
      <c r="J21" s="95" t="s">
        <v>607</v>
      </c>
      <c r="K21" s="95" t="s">
        <v>38</v>
      </c>
      <c r="L21" s="95"/>
      <c r="M21" s="94">
        <v>63886.55</v>
      </c>
      <c r="N21" s="94"/>
      <c r="O21" s="94">
        <v>63886.55</v>
      </c>
      <c r="P21" s="94"/>
      <c r="Q21" s="95" t="s">
        <v>590</v>
      </c>
      <c r="R21" s="260" t="s">
        <v>691</v>
      </c>
    </row>
    <row r="22" spans="1:18" s="203" customFormat="1" ht="120">
      <c r="A22" s="45">
        <v>15</v>
      </c>
      <c r="B22" s="95">
        <v>1.2</v>
      </c>
      <c r="C22" s="95">
        <v>4</v>
      </c>
      <c r="D22" s="95">
        <v>2</v>
      </c>
      <c r="E22" s="260" t="s">
        <v>634</v>
      </c>
      <c r="F22" s="95" t="s">
        <v>635</v>
      </c>
      <c r="G22" s="95" t="s">
        <v>51</v>
      </c>
      <c r="H22" s="95" t="s">
        <v>34</v>
      </c>
      <c r="I22" s="95">
        <v>27</v>
      </c>
      <c r="J22" s="95" t="s">
        <v>612</v>
      </c>
      <c r="K22" s="95" t="s">
        <v>38</v>
      </c>
      <c r="L22" s="95"/>
      <c r="M22" s="94">
        <v>19720.48</v>
      </c>
      <c r="N22" s="94"/>
      <c r="O22" s="94">
        <v>19720.48</v>
      </c>
      <c r="P22" s="94"/>
      <c r="Q22" s="95" t="s">
        <v>590</v>
      </c>
      <c r="R22" s="260" t="s">
        <v>691</v>
      </c>
    </row>
    <row r="23" spans="1:18" s="203" customFormat="1" ht="120">
      <c r="A23" s="246">
        <v>16</v>
      </c>
      <c r="B23" s="95">
        <v>1</v>
      </c>
      <c r="C23" s="95">
        <v>4</v>
      </c>
      <c r="D23" s="95">
        <v>2</v>
      </c>
      <c r="E23" s="260" t="s">
        <v>636</v>
      </c>
      <c r="F23" s="95" t="s">
        <v>637</v>
      </c>
      <c r="G23" s="95" t="s">
        <v>396</v>
      </c>
      <c r="H23" s="95" t="s">
        <v>34</v>
      </c>
      <c r="I23" s="95">
        <v>120</v>
      </c>
      <c r="J23" s="95" t="s">
        <v>616</v>
      </c>
      <c r="K23" s="95" t="s">
        <v>38</v>
      </c>
      <c r="L23" s="95"/>
      <c r="M23" s="94">
        <v>22576.03</v>
      </c>
      <c r="N23" s="94"/>
      <c r="O23" s="94">
        <v>22576.03</v>
      </c>
      <c r="P23" s="94"/>
      <c r="Q23" s="95" t="s">
        <v>590</v>
      </c>
      <c r="R23" s="260" t="s">
        <v>691</v>
      </c>
    </row>
    <row r="24" spans="1:18" s="203" customFormat="1" ht="60">
      <c r="A24" s="260">
        <v>17</v>
      </c>
      <c r="B24" s="260">
        <v>1</v>
      </c>
      <c r="C24" s="260">
        <v>4</v>
      </c>
      <c r="D24" s="260">
        <v>5</v>
      </c>
      <c r="E24" s="260" t="s">
        <v>1165</v>
      </c>
      <c r="F24" s="260" t="s">
        <v>1166</v>
      </c>
      <c r="G24" s="260" t="s">
        <v>1167</v>
      </c>
      <c r="H24" s="260" t="s">
        <v>34</v>
      </c>
      <c r="I24" s="260">
        <v>60</v>
      </c>
      <c r="J24" s="260" t="s">
        <v>1168</v>
      </c>
      <c r="K24" s="260"/>
      <c r="L24" s="260" t="s">
        <v>42</v>
      </c>
      <c r="M24" s="260"/>
      <c r="N24" s="287">
        <v>14827.9</v>
      </c>
      <c r="O24" s="260"/>
      <c r="P24" s="287">
        <v>14827.9</v>
      </c>
      <c r="Q24" s="95" t="s">
        <v>590</v>
      </c>
      <c r="R24" s="260" t="s">
        <v>691</v>
      </c>
    </row>
    <row r="25" spans="1:18" s="203" customFormat="1" ht="120">
      <c r="A25" s="260">
        <v>18</v>
      </c>
      <c r="B25" s="260">
        <v>1</v>
      </c>
      <c r="C25" s="260">
        <v>4</v>
      </c>
      <c r="D25" s="260">
        <v>5</v>
      </c>
      <c r="E25" s="260" t="s">
        <v>1169</v>
      </c>
      <c r="F25" s="260" t="s">
        <v>1170</v>
      </c>
      <c r="G25" s="260" t="s">
        <v>1171</v>
      </c>
      <c r="H25" s="260" t="s">
        <v>34</v>
      </c>
      <c r="I25" s="260">
        <v>150</v>
      </c>
      <c r="J25" s="260" t="s">
        <v>1220</v>
      </c>
      <c r="K25" s="260"/>
      <c r="L25" s="260" t="s">
        <v>42</v>
      </c>
      <c r="M25" s="260"/>
      <c r="N25" s="287">
        <v>14912.42</v>
      </c>
      <c r="O25" s="260"/>
      <c r="P25" s="287">
        <v>14912.42</v>
      </c>
      <c r="Q25" s="95" t="s">
        <v>590</v>
      </c>
      <c r="R25" s="260" t="s">
        <v>691</v>
      </c>
    </row>
    <row r="28" spans="1:18">
      <c r="K28" s="543" t="s">
        <v>938</v>
      </c>
      <c r="L28" s="543"/>
      <c r="M28" s="543"/>
      <c r="N28" s="543"/>
      <c r="O28" s="543" t="s">
        <v>939</v>
      </c>
      <c r="P28" s="543"/>
      <c r="Q28" s="543"/>
      <c r="R28" s="543"/>
    </row>
    <row r="29" spans="1:18">
      <c r="K29" s="543" t="s">
        <v>946</v>
      </c>
      <c r="L29" s="543"/>
      <c r="M29" s="543" t="s">
        <v>947</v>
      </c>
      <c r="N29" s="543"/>
      <c r="O29" s="543" t="s">
        <v>946</v>
      </c>
      <c r="P29" s="543"/>
      <c r="Q29" s="543" t="s">
        <v>947</v>
      </c>
      <c r="R29" s="543"/>
    </row>
    <row r="30" spans="1:18">
      <c r="K30" s="117" t="s">
        <v>940</v>
      </c>
      <c r="L30" s="117" t="s">
        <v>941</v>
      </c>
      <c r="M30" s="117" t="s">
        <v>942</v>
      </c>
      <c r="N30" s="117" t="s">
        <v>941</v>
      </c>
      <c r="O30" s="117" t="s">
        <v>942</v>
      </c>
      <c r="P30" s="117" t="s">
        <v>941</v>
      </c>
      <c r="Q30" s="117" t="s">
        <v>940</v>
      </c>
      <c r="R30" s="117" t="s">
        <v>941</v>
      </c>
    </row>
    <row r="31" spans="1:18">
      <c r="K31" s="108">
        <v>16</v>
      </c>
      <c r="L31" s="111">
        <v>268810.45</v>
      </c>
      <c r="M31" s="108">
        <v>2</v>
      </c>
      <c r="N31" s="119">
        <v>29740.32</v>
      </c>
      <c r="O31" s="108" t="s">
        <v>944</v>
      </c>
      <c r="P31" s="112" t="s">
        <v>944</v>
      </c>
      <c r="Q31" s="108" t="s">
        <v>944</v>
      </c>
      <c r="R31" s="112" t="s">
        <v>944</v>
      </c>
    </row>
  </sheetData>
  <mergeCells count="36">
    <mergeCell ref="K28:N28"/>
    <mergeCell ref="O28:R28"/>
    <mergeCell ref="K29:L29"/>
    <mergeCell ref="M29:N29"/>
    <mergeCell ref="O29:P29"/>
    <mergeCell ref="Q29:R29"/>
    <mergeCell ref="F4:F5"/>
    <mergeCell ref="A4:A5"/>
    <mergeCell ref="B4:B5"/>
    <mergeCell ref="C4:C5"/>
    <mergeCell ref="D4:D5"/>
    <mergeCell ref="E4:E5"/>
    <mergeCell ref="Q4:Q5"/>
    <mergeCell ref="R4:R5"/>
    <mergeCell ref="G4:G5"/>
    <mergeCell ref="H4:I4"/>
    <mergeCell ref="J4:J5"/>
    <mergeCell ref="K4:L4"/>
    <mergeCell ref="M4:N4"/>
    <mergeCell ref="O4:P4"/>
    <mergeCell ref="A14:A15"/>
    <mergeCell ref="B14:B15"/>
    <mergeCell ref="C14:C15"/>
    <mergeCell ref="D14:D15"/>
    <mergeCell ref="E14:E15"/>
    <mergeCell ref="F14:F15"/>
    <mergeCell ref="G14:G15"/>
    <mergeCell ref="J14:J15"/>
    <mergeCell ref="K14:K15"/>
    <mergeCell ref="L14:L15"/>
    <mergeCell ref="R14:R15"/>
    <mergeCell ref="M14:M15"/>
    <mergeCell ref="N14:N15"/>
    <mergeCell ref="O14:O15"/>
    <mergeCell ref="P14:P15"/>
    <mergeCell ref="Q14:Q15"/>
  </mergeCells>
  <pageMargins left="0.25" right="0.25" top="0.75" bottom="0.75" header="0.3" footer="0.3"/>
  <pageSetup paperSize="8" scale="53" fitToHeight="0" orientation="landscape" horizontalDpi="4294967292"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topLeftCell="A22" zoomScale="60" zoomScaleNormal="60" workbookViewId="0">
      <selection activeCell="K30" sqref="K30:R30"/>
    </sheetView>
  </sheetViews>
  <sheetFormatPr defaultRowHeight="21"/>
  <cols>
    <col min="1" max="1" width="7.140625" style="97" customWidth="1"/>
    <col min="2" max="2" width="9.5703125" style="97" customWidth="1"/>
    <col min="3" max="3" width="9.140625" style="97"/>
    <col min="4" max="4" width="11.28515625" style="97" customWidth="1"/>
    <col min="5" max="5" width="43.28515625" style="97" customWidth="1"/>
    <col min="6" max="6" width="57.85546875" style="97" customWidth="1"/>
    <col min="7" max="7" width="27.7109375" style="97" customWidth="1"/>
    <col min="8" max="8" width="18" style="97" customWidth="1"/>
    <col min="9" max="9" width="13.42578125" style="97" customWidth="1"/>
    <col min="10" max="10" width="39.140625" style="97" customWidth="1"/>
    <col min="11" max="12" width="16.42578125" style="97" customWidth="1"/>
    <col min="13" max="13" width="16.5703125" style="97" customWidth="1"/>
    <col min="14" max="14" width="16.28515625" style="97" customWidth="1"/>
    <col min="15" max="15" width="16" style="97" customWidth="1"/>
    <col min="16" max="16" width="17.140625" style="97" customWidth="1"/>
    <col min="17" max="17" width="23.7109375" style="97" customWidth="1"/>
    <col min="18" max="18" width="26.7109375" style="98" customWidth="1"/>
    <col min="19" max="16384" width="9.140625" style="97"/>
  </cols>
  <sheetData>
    <row r="1" spans="1:18" ht="18" customHeight="1">
      <c r="A1" s="96"/>
    </row>
    <row r="2" spans="1:18" ht="20.25" customHeight="1">
      <c r="A2" s="133" t="s">
        <v>5847</v>
      </c>
    </row>
    <row r="3" spans="1:18" ht="18.75" customHeight="1"/>
    <row r="4" spans="1:18" ht="33" customHeight="1">
      <c r="A4" s="487" t="s">
        <v>0</v>
      </c>
      <c r="B4" s="489" t="s">
        <v>1</v>
      </c>
      <c r="C4" s="489" t="s">
        <v>2</v>
      </c>
      <c r="D4" s="489" t="s">
        <v>3</v>
      </c>
      <c r="E4" s="487" t="s">
        <v>4</v>
      </c>
      <c r="F4" s="487" t="s">
        <v>5</v>
      </c>
      <c r="G4" s="487" t="s">
        <v>6</v>
      </c>
      <c r="H4" s="486" t="s">
        <v>7</v>
      </c>
      <c r="I4" s="486"/>
      <c r="J4" s="487" t="s">
        <v>8</v>
      </c>
      <c r="K4" s="484" t="s">
        <v>9</v>
      </c>
      <c r="L4" s="886"/>
      <c r="M4" s="561" t="s">
        <v>10</v>
      </c>
      <c r="N4" s="562"/>
      <c r="O4" s="561" t="s">
        <v>11</v>
      </c>
      <c r="P4" s="562"/>
      <c r="Q4" s="487" t="s">
        <v>12</v>
      </c>
      <c r="R4" s="489" t="s">
        <v>13</v>
      </c>
    </row>
    <row r="5" spans="1:18" ht="34.5" customHeight="1">
      <c r="A5" s="488"/>
      <c r="B5" s="490"/>
      <c r="C5" s="490"/>
      <c r="D5" s="490"/>
      <c r="E5" s="488"/>
      <c r="F5" s="488"/>
      <c r="G5" s="488"/>
      <c r="H5" s="116" t="s">
        <v>14</v>
      </c>
      <c r="I5" s="116" t="s">
        <v>15</v>
      </c>
      <c r="J5" s="488"/>
      <c r="K5" s="115">
        <v>2016</v>
      </c>
      <c r="L5" s="115">
        <v>2017</v>
      </c>
      <c r="M5" s="115">
        <v>2016</v>
      </c>
      <c r="N5" s="115">
        <v>2017</v>
      </c>
      <c r="O5" s="115">
        <v>2016</v>
      </c>
      <c r="P5" s="115">
        <v>2017</v>
      </c>
      <c r="Q5" s="488"/>
      <c r="R5" s="490"/>
    </row>
    <row r="6" spans="1:18" ht="18.75" customHeight="1">
      <c r="A6" s="114" t="s">
        <v>16</v>
      </c>
      <c r="B6" s="116" t="s">
        <v>17</v>
      </c>
      <c r="C6" s="116" t="s">
        <v>18</v>
      </c>
      <c r="D6" s="116" t="s">
        <v>19</v>
      </c>
      <c r="E6" s="114" t="s">
        <v>20</v>
      </c>
      <c r="F6" s="114" t="s">
        <v>21</v>
      </c>
      <c r="G6" s="114" t="s">
        <v>22</v>
      </c>
      <c r="H6" s="116" t="s">
        <v>23</v>
      </c>
      <c r="I6" s="116" t="s">
        <v>24</v>
      </c>
      <c r="J6" s="114" t="s">
        <v>25</v>
      </c>
      <c r="K6" s="115" t="s">
        <v>26</v>
      </c>
      <c r="L6" s="115" t="s">
        <v>27</v>
      </c>
      <c r="M6" s="115" t="s">
        <v>28</v>
      </c>
      <c r="N6" s="115" t="s">
        <v>29</v>
      </c>
      <c r="O6" s="115" t="s">
        <v>30</v>
      </c>
      <c r="P6" s="115" t="s">
        <v>31</v>
      </c>
      <c r="Q6" s="114" t="s">
        <v>32</v>
      </c>
      <c r="R6" s="116" t="s">
        <v>33</v>
      </c>
    </row>
    <row r="7" spans="1:18" s="474" customFormat="1" ht="135.75" customHeight="1">
      <c r="A7" s="245">
        <v>1</v>
      </c>
      <c r="B7" s="247">
        <v>2</v>
      </c>
      <c r="C7" s="247">
        <v>4</v>
      </c>
      <c r="D7" s="247">
        <v>2</v>
      </c>
      <c r="E7" s="243" t="s">
        <v>638</v>
      </c>
      <c r="F7" s="243" t="s">
        <v>639</v>
      </c>
      <c r="G7" s="243" t="s">
        <v>640</v>
      </c>
      <c r="H7" s="243" t="s">
        <v>34</v>
      </c>
      <c r="I7" s="120">
        <v>40</v>
      </c>
      <c r="J7" s="243" t="s">
        <v>641</v>
      </c>
      <c r="K7" s="243" t="s">
        <v>40</v>
      </c>
      <c r="L7" s="243"/>
      <c r="M7" s="121">
        <v>12279.73</v>
      </c>
      <c r="N7" s="121"/>
      <c r="O7" s="121">
        <v>12279.73</v>
      </c>
      <c r="P7" s="121"/>
      <c r="Q7" s="243" t="s">
        <v>642</v>
      </c>
      <c r="R7" s="260" t="s">
        <v>670</v>
      </c>
    </row>
    <row r="8" spans="1:18" s="474" customFormat="1" ht="133.5" customHeight="1">
      <c r="A8" s="247">
        <v>2</v>
      </c>
      <c r="B8" s="247" t="s">
        <v>109</v>
      </c>
      <c r="C8" s="247" t="s">
        <v>43</v>
      </c>
      <c r="D8" s="247">
        <v>5</v>
      </c>
      <c r="E8" s="243" t="s">
        <v>643</v>
      </c>
      <c r="F8" s="243" t="s">
        <v>644</v>
      </c>
      <c r="G8" s="243" t="s">
        <v>37</v>
      </c>
      <c r="H8" s="243" t="s">
        <v>34</v>
      </c>
      <c r="I8" s="120">
        <v>40</v>
      </c>
      <c r="J8" s="243" t="s">
        <v>645</v>
      </c>
      <c r="K8" s="243" t="s">
        <v>38</v>
      </c>
      <c r="L8" s="243"/>
      <c r="M8" s="121">
        <v>6007.44</v>
      </c>
      <c r="N8" s="121"/>
      <c r="O8" s="121">
        <v>6007.44</v>
      </c>
      <c r="P8" s="121"/>
      <c r="Q8" s="243" t="s">
        <v>642</v>
      </c>
      <c r="R8" s="260" t="s">
        <v>671</v>
      </c>
    </row>
    <row r="9" spans="1:18" s="474" customFormat="1" ht="196.5" customHeight="1">
      <c r="A9" s="247">
        <v>3</v>
      </c>
      <c r="B9" s="247">
        <v>1.3</v>
      </c>
      <c r="C9" s="247">
        <v>1.3</v>
      </c>
      <c r="D9" s="247">
        <v>5</v>
      </c>
      <c r="E9" s="243" t="s">
        <v>646</v>
      </c>
      <c r="F9" s="243" t="s">
        <v>647</v>
      </c>
      <c r="G9" s="243" t="s">
        <v>37</v>
      </c>
      <c r="H9" s="243" t="s">
        <v>34</v>
      </c>
      <c r="I9" s="120">
        <v>40</v>
      </c>
      <c r="J9" s="243" t="s">
        <v>648</v>
      </c>
      <c r="K9" s="243"/>
      <c r="L9" s="243" t="s">
        <v>38</v>
      </c>
      <c r="M9" s="121"/>
      <c r="N9" s="121">
        <v>6007.44</v>
      </c>
      <c r="O9" s="121"/>
      <c r="P9" s="121">
        <v>6007.44</v>
      </c>
      <c r="Q9" s="243" t="s">
        <v>642</v>
      </c>
      <c r="R9" s="260" t="s">
        <v>672</v>
      </c>
    </row>
    <row r="10" spans="1:18" s="474" customFormat="1" ht="106.5" customHeight="1">
      <c r="A10" s="819">
        <v>4</v>
      </c>
      <c r="B10" s="819">
        <v>1.2</v>
      </c>
      <c r="C10" s="819">
        <v>4</v>
      </c>
      <c r="D10" s="819">
        <v>2</v>
      </c>
      <c r="E10" s="805" t="s">
        <v>649</v>
      </c>
      <c r="F10" s="805" t="s">
        <v>650</v>
      </c>
      <c r="G10" s="805" t="s">
        <v>651</v>
      </c>
      <c r="H10" s="243" t="s">
        <v>744</v>
      </c>
      <c r="I10" s="243">
        <v>150</v>
      </c>
      <c r="J10" s="805" t="s">
        <v>745</v>
      </c>
      <c r="K10" s="805"/>
      <c r="L10" s="805" t="s">
        <v>38</v>
      </c>
      <c r="M10" s="891"/>
      <c r="N10" s="891">
        <v>19313.55</v>
      </c>
      <c r="O10" s="891"/>
      <c r="P10" s="891">
        <v>19313.55</v>
      </c>
      <c r="Q10" s="805" t="s">
        <v>642</v>
      </c>
      <c r="R10" s="528" t="s">
        <v>673</v>
      </c>
    </row>
    <row r="11" spans="1:18" s="474" customFormat="1" ht="115.5" customHeight="1">
      <c r="A11" s="819"/>
      <c r="B11" s="819"/>
      <c r="C11" s="819"/>
      <c r="D11" s="819"/>
      <c r="E11" s="805"/>
      <c r="F11" s="805"/>
      <c r="G11" s="805"/>
      <c r="H11" s="243" t="s">
        <v>281</v>
      </c>
      <c r="I11" s="243" t="s">
        <v>653</v>
      </c>
      <c r="J11" s="805"/>
      <c r="K11" s="805"/>
      <c r="L11" s="805"/>
      <c r="M11" s="891"/>
      <c r="N11" s="891"/>
      <c r="O11" s="891"/>
      <c r="P11" s="891"/>
      <c r="Q11" s="805"/>
      <c r="R11" s="528"/>
    </row>
    <row r="12" spans="1:18" s="474" customFormat="1" ht="72.75" customHeight="1">
      <c r="A12" s="816">
        <v>5</v>
      </c>
      <c r="B12" s="816" t="s">
        <v>45</v>
      </c>
      <c r="C12" s="816">
        <v>4</v>
      </c>
      <c r="D12" s="816">
        <v>2</v>
      </c>
      <c r="E12" s="812" t="s">
        <v>649</v>
      </c>
      <c r="F12" s="812" t="s">
        <v>650</v>
      </c>
      <c r="G12" s="812" t="s">
        <v>651</v>
      </c>
      <c r="H12" s="122" t="s">
        <v>654</v>
      </c>
      <c r="I12" s="122">
        <v>100</v>
      </c>
      <c r="J12" s="812" t="s">
        <v>652</v>
      </c>
      <c r="K12" s="812" t="s">
        <v>38</v>
      </c>
      <c r="L12" s="812"/>
      <c r="M12" s="889">
        <v>22608.799999999999</v>
      </c>
      <c r="N12" s="889"/>
      <c r="O12" s="889">
        <v>22608.799999999999</v>
      </c>
      <c r="P12" s="889"/>
      <c r="Q12" s="812" t="s">
        <v>642</v>
      </c>
      <c r="R12" s="526" t="s">
        <v>672</v>
      </c>
    </row>
    <row r="13" spans="1:18" s="474" customFormat="1" ht="116.25" customHeight="1">
      <c r="A13" s="817"/>
      <c r="B13" s="817"/>
      <c r="C13" s="817"/>
      <c r="D13" s="817"/>
      <c r="E13" s="813"/>
      <c r="F13" s="813"/>
      <c r="G13" s="813"/>
      <c r="H13" s="122" t="s">
        <v>281</v>
      </c>
      <c r="I13" s="122" t="s">
        <v>653</v>
      </c>
      <c r="J13" s="813"/>
      <c r="K13" s="813"/>
      <c r="L13" s="813"/>
      <c r="M13" s="890"/>
      <c r="N13" s="890"/>
      <c r="O13" s="890"/>
      <c r="P13" s="890"/>
      <c r="Q13" s="813"/>
      <c r="R13" s="527"/>
    </row>
    <row r="14" spans="1:18" s="474" customFormat="1" ht="90">
      <c r="A14" s="260">
        <v>6</v>
      </c>
      <c r="B14" s="123" t="s">
        <v>43</v>
      </c>
      <c r="C14" s="123">
        <v>4</v>
      </c>
      <c r="D14" s="123">
        <v>2</v>
      </c>
      <c r="E14" s="260" t="s">
        <v>655</v>
      </c>
      <c r="F14" s="260" t="s">
        <v>656</v>
      </c>
      <c r="G14" s="260" t="s">
        <v>657</v>
      </c>
      <c r="H14" s="260" t="s">
        <v>281</v>
      </c>
      <c r="I14" s="260">
        <v>45</v>
      </c>
      <c r="J14" s="260" t="s">
        <v>658</v>
      </c>
      <c r="K14" s="260" t="s">
        <v>38</v>
      </c>
      <c r="L14" s="260"/>
      <c r="M14" s="124">
        <v>13593.39</v>
      </c>
      <c r="N14" s="124"/>
      <c r="O14" s="124">
        <v>13593.39</v>
      </c>
      <c r="P14" s="124"/>
      <c r="Q14" s="260" t="s">
        <v>642</v>
      </c>
      <c r="R14" s="258" t="s">
        <v>674</v>
      </c>
    </row>
    <row r="15" spans="1:18" s="474" customFormat="1" ht="90">
      <c r="A15" s="258">
        <v>7</v>
      </c>
      <c r="B15" s="123">
        <v>1</v>
      </c>
      <c r="C15" s="123">
        <v>4</v>
      </c>
      <c r="D15" s="123">
        <v>2</v>
      </c>
      <c r="E15" s="260" t="s">
        <v>659</v>
      </c>
      <c r="F15" s="260" t="s">
        <v>660</v>
      </c>
      <c r="G15" s="123" t="s">
        <v>37</v>
      </c>
      <c r="H15" s="260" t="s">
        <v>281</v>
      </c>
      <c r="I15" s="260">
        <v>60</v>
      </c>
      <c r="J15" s="260" t="s">
        <v>661</v>
      </c>
      <c r="K15" s="260" t="s">
        <v>38</v>
      </c>
      <c r="L15" s="260"/>
      <c r="M15" s="124">
        <v>10976.04</v>
      </c>
      <c r="N15" s="124"/>
      <c r="O15" s="124">
        <v>10976.04</v>
      </c>
      <c r="P15" s="124"/>
      <c r="Q15" s="260" t="s">
        <v>642</v>
      </c>
      <c r="R15" s="258" t="s">
        <v>671</v>
      </c>
    </row>
    <row r="16" spans="1:18" s="474" customFormat="1" ht="141" customHeight="1">
      <c r="A16" s="258">
        <v>8</v>
      </c>
      <c r="B16" s="123">
        <v>1</v>
      </c>
      <c r="C16" s="123">
        <v>4</v>
      </c>
      <c r="D16" s="123">
        <v>2</v>
      </c>
      <c r="E16" s="260" t="s">
        <v>662</v>
      </c>
      <c r="F16" s="260" t="s">
        <v>660</v>
      </c>
      <c r="G16" s="123" t="s">
        <v>37</v>
      </c>
      <c r="H16" s="260" t="s">
        <v>281</v>
      </c>
      <c r="I16" s="260">
        <v>40</v>
      </c>
      <c r="J16" s="260" t="s">
        <v>663</v>
      </c>
      <c r="K16" s="260" t="s">
        <v>38</v>
      </c>
      <c r="L16" s="260"/>
      <c r="M16" s="124">
        <v>7374.24</v>
      </c>
      <c r="N16" s="124"/>
      <c r="O16" s="124">
        <v>7374.24</v>
      </c>
      <c r="P16" s="124"/>
      <c r="Q16" s="260" t="s">
        <v>642</v>
      </c>
      <c r="R16" s="258" t="s">
        <v>675</v>
      </c>
    </row>
    <row r="17" spans="1:18" s="474" customFormat="1" ht="115.5" customHeight="1">
      <c r="A17" s="260">
        <v>9</v>
      </c>
      <c r="B17" s="123">
        <v>1</v>
      </c>
      <c r="C17" s="123">
        <v>5</v>
      </c>
      <c r="D17" s="123">
        <v>2</v>
      </c>
      <c r="E17" s="260" t="s">
        <v>664</v>
      </c>
      <c r="F17" s="260" t="s">
        <v>665</v>
      </c>
      <c r="G17" s="260" t="s">
        <v>666</v>
      </c>
      <c r="H17" s="260" t="s">
        <v>281</v>
      </c>
      <c r="I17" s="260">
        <v>40</v>
      </c>
      <c r="J17" s="260" t="s">
        <v>667</v>
      </c>
      <c r="K17" s="260" t="s">
        <v>38</v>
      </c>
      <c r="L17" s="260"/>
      <c r="M17" s="124">
        <v>19916.04</v>
      </c>
      <c r="N17" s="124"/>
      <c r="O17" s="124">
        <v>19916.04</v>
      </c>
      <c r="P17" s="124"/>
      <c r="Q17" s="260" t="s">
        <v>642</v>
      </c>
      <c r="R17" s="260" t="s">
        <v>673</v>
      </c>
    </row>
    <row r="18" spans="1:18" s="474" customFormat="1" ht="225">
      <c r="A18" s="260">
        <v>10</v>
      </c>
      <c r="B18" s="260">
        <v>1</v>
      </c>
      <c r="C18" s="260">
        <v>4</v>
      </c>
      <c r="D18" s="260">
        <v>2</v>
      </c>
      <c r="E18" s="260" t="s">
        <v>1172</v>
      </c>
      <c r="F18" s="260" t="s">
        <v>1173</v>
      </c>
      <c r="G18" s="260" t="s">
        <v>51</v>
      </c>
      <c r="H18" s="260" t="s">
        <v>1174</v>
      </c>
      <c r="I18" s="260">
        <v>30</v>
      </c>
      <c r="J18" s="260" t="s">
        <v>1175</v>
      </c>
      <c r="K18" s="260"/>
      <c r="L18" s="260" t="s">
        <v>38</v>
      </c>
      <c r="M18" s="260"/>
      <c r="N18" s="304">
        <v>24424.5</v>
      </c>
      <c r="O18" s="260"/>
      <c r="P18" s="304">
        <v>24424.5</v>
      </c>
      <c r="Q18" s="260" t="s">
        <v>1176</v>
      </c>
      <c r="R18" s="260" t="s">
        <v>1177</v>
      </c>
    </row>
    <row r="19" spans="1:18" s="474" customFormat="1" ht="210">
      <c r="A19" s="260">
        <v>11</v>
      </c>
      <c r="B19" s="260">
        <v>1</v>
      </c>
      <c r="C19" s="260">
        <v>4</v>
      </c>
      <c r="D19" s="260">
        <v>2</v>
      </c>
      <c r="E19" s="260" t="s">
        <v>258</v>
      </c>
      <c r="F19" s="260" t="s">
        <v>1178</v>
      </c>
      <c r="G19" s="260" t="s">
        <v>196</v>
      </c>
      <c r="H19" s="260" t="s">
        <v>1174</v>
      </c>
      <c r="I19" s="260">
        <v>40</v>
      </c>
      <c r="J19" s="260" t="s">
        <v>1179</v>
      </c>
      <c r="K19" s="260"/>
      <c r="L19" s="260" t="s">
        <v>38</v>
      </c>
      <c r="M19" s="260"/>
      <c r="N19" s="304">
        <v>15971.4</v>
      </c>
      <c r="O19" s="260"/>
      <c r="P19" s="304">
        <v>15971.4</v>
      </c>
      <c r="Q19" s="260" t="s">
        <v>1176</v>
      </c>
      <c r="R19" s="260" t="s">
        <v>1177</v>
      </c>
    </row>
    <row r="20" spans="1:18" s="474" customFormat="1" ht="195">
      <c r="A20" s="123">
        <v>12</v>
      </c>
      <c r="B20" s="123">
        <v>1</v>
      </c>
      <c r="C20" s="123">
        <v>4</v>
      </c>
      <c r="D20" s="123">
        <v>2</v>
      </c>
      <c r="E20" s="260" t="s">
        <v>1180</v>
      </c>
      <c r="F20" s="260" t="s">
        <v>1181</v>
      </c>
      <c r="G20" s="123" t="s">
        <v>396</v>
      </c>
      <c r="H20" s="260" t="s">
        <v>1174</v>
      </c>
      <c r="I20" s="123">
        <v>20</v>
      </c>
      <c r="J20" s="260" t="s">
        <v>1182</v>
      </c>
      <c r="K20" s="123"/>
      <c r="L20" s="260" t="s">
        <v>38</v>
      </c>
      <c r="M20" s="123"/>
      <c r="N20" s="475">
        <v>24534.63</v>
      </c>
      <c r="O20" s="123"/>
      <c r="P20" s="475">
        <v>24534.63</v>
      </c>
      <c r="Q20" s="260" t="s">
        <v>1176</v>
      </c>
      <c r="R20" s="260" t="s">
        <v>1177</v>
      </c>
    </row>
    <row r="21" spans="1:18" s="474" customFormat="1" ht="255">
      <c r="A21" s="123">
        <v>13</v>
      </c>
      <c r="B21" s="123">
        <v>1</v>
      </c>
      <c r="C21" s="123">
        <v>4</v>
      </c>
      <c r="D21" s="123">
        <v>2</v>
      </c>
      <c r="E21" s="260" t="s">
        <v>1183</v>
      </c>
      <c r="F21" s="260" t="s">
        <v>1184</v>
      </c>
      <c r="G21" s="260" t="s">
        <v>196</v>
      </c>
      <c r="H21" s="260" t="s">
        <v>1174</v>
      </c>
      <c r="I21" s="123">
        <v>40</v>
      </c>
      <c r="J21" s="260" t="s">
        <v>1185</v>
      </c>
      <c r="K21" s="123"/>
      <c r="L21" s="260" t="s">
        <v>38</v>
      </c>
      <c r="M21" s="123"/>
      <c r="N21" s="475">
        <v>11720.4</v>
      </c>
      <c r="O21" s="123"/>
      <c r="P21" s="475">
        <v>11720.4</v>
      </c>
      <c r="Q21" s="260" t="s">
        <v>1176</v>
      </c>
      <c r="R21" s="260" t="s">
        <v>1177</v>
      </c>
    </row>
    <row r="22" spans="1:18" s="474" customFormat="1" ht="285">
      <c r="A22" s="123">
        <v>14</v>
      </c>
      <c r="B22" s="123">
        <v>1</v>
      </c>
      <c r="C22" s="123">
        <v>4</v>
      </c>
      <c r="D22" s="123">
        <v>5</v>
      </c>
      <c r="E22" s="260" t="s">
        <v>1186</v>
      </c>
      <c r="F22" s="260" t="s">
        <v>1187</v>
      </c>
      <c r="G22" s="123" t="s">
        <v>1188</v>
      </c>
      <c r="H22" s="260" t="s">
        <v>1174</v>
      </c>
      <c r="I22" s="123">
        <v>200</v>
      </c>
      <c r="J22" s="260" t="s">
        <v>1189</v>
      </c>
      <c r="K22" s="123"/>
      <c r="L22" s="123" t="s">
        <v>38</v>
      </c>
      <c r="M22" s="123"/>
      <c r="N22" s="475">
        <v>21142.5</v>
      </c>
      <c r="O22" s="123"/>
      <c r="P22" s="475">
        <v>21142.5</v>
      </c>
      <c r="Q22" s="260" t="s">
        <v>1176</v>
      </c>
      <c r="R22" s="260" t="s">
        <v>1177</v>
      </c>
    </row>
    <row r="23" spans="1:18" s="474" customFormat="1" ht="330">
      <c r="A23" s="123">
        <v>15</v>
      </c>
      <c r="B23" s="123">
        <v>1</v>
      </c>
      <c r="C23" s="123">
        <v>4</v>
      </c>
      <c r="D23" s="123">
        <v>5</v>
      </c>
      <c r="E23" s="260" t="s">
        <v>1190</v>
      </c>
      <c r="F23" s="260" t="s">
        <v>1191</v>
      </c>
      <c r="G23" s="260" t="s">
        <v>1192</v>
      </c>
      <c r="H23" s="260" t="s">
        <v>1174</v>
      </c>
      <c r="I23" s="123">
        <v>45</v>
      </c>
      <c r="J23" s="260" t="s">
        <v>1193</v>
      </c>
      <c r="K23" s="123"/>
      <c r="L23" s="123" t="s">
        <v>38</v>
      </c>
      <c r="M23" s="123"/>
      <c r="N23" s="475">
        <v>32962.5</v>
      </c>
      <c r="O23" s="123"/>
      <c r="P23" s="475">
        <v>32962.5</v>
      </c>
      <c r="Q23" s="260" t="s">
        <v>1176</v>
      </c>
      <c r="R23" s="260" t="s">
        <v>1177</v>
      </c>
    </row>
    <row r="24" spans="1:18" s="474" customFormat="1" ht="135">
      <c r="A24" s="123">
        <v>16</v>
      </c>
      <c r="B24" s="123">
        <v>1</v>
      </c>
      <c r="C24" s="123">
        <v>4</v>
      </c>
      <c r="D24" s="123">
        <v>5</v>
      </c>
      <c r="E24" s="260" t="s">
        <v>1194</v>
      </c>
      <c r="F24" s="260" t="s">
        <v>1195</v>
      </c>
      <c r="G24" s="260" t="s">
        <v>196</v>
      </c>
      <c r="H24" s="260" t="s">
        <v>1174</v>
      </c>
      <c r="I24" s="123">
        <v>25</v>
      </c>
      <c r="J24" s="260" t="s">
        <v>1196</v>
      </c>
      <c r="K24" s="123"/>
      <c r="L24" s="123" t="s">
        <v>38</v>
      </c>
      <c r="M24" s="123"/>
      <c r="N24" s="475">
        <v>38602.54</v>
      </c>
      <c r="O24" s="123"/>
      <c r="P24" s="475">
        <v>38602.54</v>
      </c>
      <c r="Q24" s="260" t="s">
        <v>1176</v>
      </c>
      <c r="R24" s="260" t="s">
        <v>1177</v>
      </c>
    </row>
    <row r="27" spans="1:18">
      <c r="K27" s="543" t="s">
        <v>938</v>
      </c>
      <c r="L27" s="543"/>
      <c r="M27" s="543"/>
      <c r="N27" s="543"/>
      <c r="O27" s="543" t="s">
        <v>939</v>
      </c>
      <c r="P27" s="543"/>
      <c r="Q27" s="543"/>
      <c r="R27" s="543"/>
    </row>
    <row r="28" spans="1:18">
      <c r="K28" s="543" t="s">
        <v>946</v>
      </c>
      <c r="L28" s="543"/>
      <c r="M28" s="543" t="s">
        <v>947</v>
      </c>
      <c r="N28" s="543"/>
      <c r="O28" s="543" t="s">
        <v>946</v>
      </c>
      <c r="P28" s="543"/>
      <c r="Q28" s="543" t="s">
        <v>947</v>
      </c>
      <c r="R28" s="543"/>
    </row>
    <row r="29" spans="1:18">
      <c r="K29" s="117" t="s">
        <v>940</v>
      </c>
      <c r="L29" s="117" t="s">
        <v>941</v>
      </c>
      <c r="M29" s="117" t="s">
        <v>942</v>
      </c>
      <c r="N29" s="117" t="s">
        <v>941</v>
      </c>
      <c r="O29" s="117" t="s">
        <v>942</v>
      </c>
      <c r="P29" s="117" t="s">
        <v>941</v>
      </c>
      <c r="Q29" s="117" t="s">
        <v>940</v>
      </c>
      <c r="R29" s="117" t="s">
        <v>941</v>
      </c>
    </row>
    <row r="30" spans="1:18">
      <c r="K30" s="108">
        <v>9</v>
      </c>
      <c r="L30" s="111">
        <v>118076.67</v>
      </c>
      <c r="M30" s="108">
        <v>7</v>
      </c>
      <c r="N30" s="119">
        <v>169358.47</v>
      </c>
      <c r="O30" s="108" t="s">
        <v>944</v>
      </c>
      <c r="P30" s="112" t="s">
        <v>944</v>
      </c>
      <c r="Q30" s="108" t="s">
        <v>944</v>
      </c>
      <c r="R30" s="112" t="s">
        <v>944</v>
      </c>
    </row>
  </sheetData>
  <mergeCells count="52">
    <mergeCell ref="K27:N27"/>
    <mergeCell ref="O27:R27"/>
    <mergeCell ref="K28:L28"/>
    <mergeCell ref="M28:N28"/>
    <mergeCell ref="O28:P28"/>
    <mergeCell ref="Q28:R28"/>
    <mergeCell ref="R4:R5"/>
    <mergeCell ref="A4:A5"/>
    <mergeCell ref="B4:B5"/>
    <mergeCell ref="C4:C5"/>
    <mergeCell ref="D4:D5"/>
    <mergeCell ref="E4:E5"/>
    <mergeCell ref="F4:F5"/>
    <mergeCell ref="G4:G5"/>
    <mergeCell ref="H4:I4"/>
    <mergeCell ref="J4:J5"/>
    <mergeCell ref="K4:L4"/>
    <mergeCell ref="M4:N4"/>
    <mergeCell ref="O4:P4"/>
    <mergeCell ref="Q4:Q5"/>
    <mergeCell ref="A10:A11"/>
    <mergeCell ref="B10:B11"/>
    <mergeCell ref="C10:C11"/>
    <mergeCell ref="D10:D11"/>
    <mergeCell ref="E10:E11"/>
    <mergeCell ref="Q10:Q11"/>
    <mergeCell ref="F10:F11"/>
    <mergeCell ref="G10:G11"/>
    <mergeCell ref="J10:J11"/>
    <mergeCell ref="K10:K11"/>
    <mergeCell ref="L10:L11"/>
    <mergeCell ref="P12:P13"/>
    <mergeCell ref="M10:M11"/>
    <mergeCell ref="N10:N11"/>
    <mergeCell ref="O10:O11"/>
    <mergeCell ref="P10:P11"/>
    <mergeCell ref="Q12:Q13"/>
    <mergeCell ref="R12:R13"/>
    <mergeCell ref="R10:R11"/>
    <mergeCell ref="A12:A13"/>
    <mergeCell ref="B12:B13"/>
    <mergeCell ref="C12:C13"/>
    <mergeCell ref="D12:D13"/>
    <mergeCell ref="E12:E13"/>
    <mergeCell ref="F12:F13"/>
    <mergeCell ref="G12:G13"/>
    <mergeCell ref="J12:J13"/>
    <mergeCell ref="K12:K13"/>
    <mergeCell ref="L12:L13"/>
    <mergeCell ref="M12:M13"/>
    <mergeCell ref="N12:N13"/>
    <mergeCell ref="O12:O13"/>
  </mergeCells>
  <pageMargins left="0.25" right="0.25" top="0.75" bottom="0.75" header="0.3" footer="0.3"/>
  <pageSetup paperSize="8" scale="52" fitToHeight="0" orientation="landscape" horizontalDpi="4294967292"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workbookViewId="0">
      <selection activeCell="O3" sqref="O3"/>
    </sheetView>
  </sheetViews>
  <sheetFormatPr defaultRowHeight="15"/>
  <cols>
    <col min="1" max="1" width="30.5703125" customWidth="1"/>
    <col min="3" max="3" width="13" customWidth="1"/>
    <col min="5" max="5" width="13.28515625" customWidth="1"/>
    <col min="7" max="7" width="12.85546875" customWidth="1"/>
    <col min="9" max="9" width="13.7109375" customWidth="1"/>
    <col min="10" max="10" width="15.140625" customWidth="1"/>
  </cols>
  <sheetData>
    <row r="1" spans="1:10">
      <c r="A1" s="480" t="s">
        <v>5883</v>
      </c>
      <c r="B1" s="480"/>
    </row>
    <row r="2" spans="1:10">
      <c r="A2" s="480" t="s">
        <v>5884</v>
      </c>
      <c r="B2" s="480"/>
    </row>
    <row r="4" spans="1:10">
      <c r="A4" s="477"/>
      <c r="B4" s="543" t="s">
        <v>938</v>
      </c>
      <c r="C4" s="543"/>
      <c r="D4" s="543"/>
      <c r="E4" s="543"/>
      <c r="F4" s="543" t="s">
        <v>939</v>
      </c>
      <c r="G4" s="543"/>
      <c r="H4" s="543"/>
      <c r="I4" s="543"/>
      <c r="J4" s="217"/>
    </row>
    <row r="5" spans="1:10">
      <c r="A5" s="478" t="s">
        <v>5881</v>
      </c>
      <c r="B5" s="543">
        <v>2016</v>
      </c>
      <c r="C5" s="543"/>
      <c r="D5" s="543">
        <v>2017</v>
      </c>
      <c r="E5" s="543"/>
      <c r="F5" s="543">
        <v>2016</v>
      </c>
      <c r="G5" s="543"/>
      <c r="H5" s="543">
        <v>2017</v>
      </c>
      <c r="I5" s="543"/>
      <c r="J5" s="218" t="s">
        <v>5882</v>
      </c>
    </row>
    <row r="6" spans="1:10">
      <c r="A6" s="479"/>
      <c r="B6" s="205" t="s">
        <v>940</v>
      </c>
      <c r="C6" s="205" t="s">
        <v>941</v>
      </c>
      <c r="D6" s="205" t="s">
        <v>942</v>
      </c>
      <c r="E6" s="205" t="s">
        <v>941</v>
      </c>
      <c r="F6" s="205" t="s">
        <v>942</v>
      </c>
      <c r="G6" s="205" t="s">
        <v>941</v>
      </c>
      <c r="H6" s="205" t="s">
        <v>940</v>
      </c>
      <c r="I6" s="205" t="s">
        <v>941</v>
      </c>
      <c r="J6" s="219"/>
    </row>
    <row r="7" spans="1:10">
      <c r="A7" s="110" t="s">
        <v>5848</v>
      </c>
      <c r="B7" s="216">
        <v>6</v>
      </c>
      <c r="C7" s="111">
        <v>273400</v>
      </c>
      <c r="D7" s="216">
        <v>9</v>
      </c>
      <c r="E7" s="111">
        <v>313600</v>
      </c>
      <c r="F7" s="216">
        <v>14</v>
      </c>
      <c r="G7" s="111">
        <v>377700.55</v>
      </c>
      <c r="H7" s="216">
        <v>16</v>
      </c>
      <c r="I7" s="111">
        <v>422447.67</v>
      </c>
      <c r="J7" s="111">
        <f>C7+E7+G7+I7</f>
        <v>1387148.22</v>
      </c>
    </row>
    <row r="8" spans="1:10">
      <c r="A8" s="110" t="s">
        <v>5849</v>
      </c>
      <c r="B8" s="197">
        <v>10</v>
      </c>
      <c r="C8" s="198">
        <v>574730</v>
      </c>
      <c r="D8" s="197">
        <v>9</v>
      </c>
      <c r="E8" s="198">
        <v>320180</v>
      </c>
      <c r="F8" s="197">
        <v>27</v>
      </c>
      <c r="G8" s="198">
        <v>673138.1</v>
      </c>
      <c r="H8" s="197">
        <v>9</v>
      </c>
      <c r="I8" s="198">
        <v>310904.78000000003</v>
      </c>
      <c r="J8" s="111">
        <f t="shared" ref="J8:J22" si="0">C8+E8+G8+I8</f>
        <v>1878952.8800000001</v>
      </c>
    </row>
    <row r="9" spans="1:10">
      <c r="A9" s="110" t="s">
        <v>5850</v>
      </c>
      <c r="B9" s="216">
        <v>8</v>
      </c>
      <c r="C9" s="111">
        <v>448000</v>
      </c>
      <c r="D9" s="216">
        <v>13</v>
      </c>
      <c r="E9" s="111">
        <v>600000</v>
      </c>
      <c r="F9" s="216">
        <v>19</v>
      </c>
      <c r="G9" s="111">
        <v>985305.62</v>
      </c>
      <c r="H9" s="216">
        <v>8</v>
      </c>
      <c r="I9" s="111">
        <v>198193.72</v>
      </c>
      <c r="J9" s="111">
        <f t="shared" si="0"/>
        <v>2231499.3400000003</v>
      </c>
    </row>
    <row r="10" spans="1:10">
      <c r="A10" s="110" t="s">
        <v>5851</v>
      </c>
      <c r="B10" s="216">
        <v>8</v>
      </c>
      <c r="C10" s="111">
        <v>289000</v>
      </c>
      <c r="D10" s="216">
        <v>11</v>
      </c>
      <c r="E10" s="111">
        <v>240000</v>
      </c>
      <c r="F10" s="216">
        <v>21</v>
      </c>
      <c r="G10" s="111">
        <v>332075.2</v>
      </c>
      <c r="H10" s="216">
        <v>18</v>
      </c>
      <c r="I10" s="111">
        <v>328796.45</v>
      </c>
      <c r="J10" s="111">
        <f t="shared" si="0"/>
        <v>1189871.6499999999</v>
      </c>
    </row>
    <row r="11" spans="1:10">
      <c r="A11" s="110" t="s">
        <v>5852</v>
      </c>
      <c r="B11" s="216">
        <v>2</v>
      </c>
      <c r="C11" s="111">
        <v>104611.4</v>
      </c>
      <c r="D11" s="216">
        <v>5</v>
      </c>
      <c r="E11" s="111">
        <v>354500</v>
      </c>
      <c r="F11" s="216">
        <v>18</v>
      </c>
      <c r="G11" s="111">
        <v>502442.26</v>
      </c>
      <c r="H11" s="216">
        <v>13</v>
      </c>
      <c r="I11" s="111">
        <v>427700.35</v>
      </c>
      <c r="J11" s="111">
        <f t="shared" si="0"/>
        <v>1389254.01</v>
      </c>
    </row>
    <row r="12" spans="1:10">
      <c r="A12" s="110" t="s">
        <v>5853</v>
      </c>
      <c r="B12" s="216">
        <v>3</v>
      </c>
      <c r="C12" s="111">
        <v>331800</v>
      </c>
      <c r="D12" s="216">
        <v>3</v>
      </c>
      <c r="E12" s="111">
        <v>272000</v>
      </c>
      <c r="F12" s="216">
        <v>7</v>
      </c>
      <c r="G12" s="111">
        <v>503200</v>
      </c>
      <c r="H12" s="216">
        <v>10</v>
      </c>
      <c r="I12" s="111">
        <v>219228.93</v>
      </c>
      <c r="J12" s="111">
        <f t="shared" si="0"/>
        <v>1326228.93</v>
      </c>
    </row>
    <row r="13" spans="1:10">
      <c r="A13" s="110" t="s">
        <v>5854</v>
      </c>
      <c r="B13" s="216">
        <v>20</v>
      </c>
      <c r="C13" s="111">
        <v>574595.99</v>
      </c>
      <c r="D13" s="216">
        <v>18</v>
      </c>
      <c r="E13" s="111">
        <v>730000</v>
      </c>
      <c r="F13" s="216">
        <v>28</v>
      </c>
      <c r="G13" s="111">
        <v>981861.42</v>
      </c>
      <c r="H13" s="216">
        <v>27</v>
      </c>
      <c r="I13" s="111">
        <v>660482.79</v>
      </c>
      <c r="J13" s="111">
        <f t="shared" si="0"/>
        <v>2946940.2</v>
      </c>
    </row>
    <row r="14" spans="1:10">
      <c r="A14" s="110" t="s">
        <v>5855</v>
      </c>
      <c r="B14" s="216">
        <v>8</v>
      </c>
      <c r="C14" s="111">
        <v>216000</v>
      </c>
      <c r="D14" s="216">
        <v>11</v>
      </c>
      <c r="E14" s="111">
        <v>279757</v>
      </c>
      <c r="F14" s="216">
        <v>10</v>
      </c>
      <c r="G14" s="111">
        <v>354916.82</v>
      </c>
      <c r="H14" s="216">
        <v>11</v>
      </c>
      <c r="I14" s="111">
        <v>239887.08</v>
      </c>
      <c r="J14" s="111">
        <f t="shared" si="0"/>
        <v>1090560.9000000001</v>
      </c>
    </row>
    <row r="15" spans="1:10">
      <c r="A15" s="110" t="s">
        <v>5856</v>
      </c>
      <c r="B15" s="216">
        <v>7</v>
      </c>
      <c r="C15" s="111">
        <v>323019.95</v>
      </c>
      <c r="D15" s="216">
        <v>11</v>
      </c>
      <c r="E15" s="111">
        <v>762000</v>
      </c>
      <c r="F15" s="216">
        <v>18</v>
      </c>
      <c r="G15" s="111">
        <v>458691.84000000003</v>
      </c>
      <c r="H15" s="216">
        <v>22</v>
      </c>
      <c r="I15" s="111">
        <v>653277.96</v>
      </c>
      <c r="J15" s="111">
        <f t="shared" si="0"/>
        <v>2196989.75</v>
      </c>
    </row>
    <row r="16" spans="1:10">
      <c r="A16" s="110" t="s">
        <v>5857</v>
      </c>
      <c r="B16" s="216">
        <v>9</v>
      </c>
      <c r="C16" s="111">
        <v>199560.2</v>
      </c>
      <c r="D16" s="216">
        <v>25</v>
      </c>
      <c r="E16" s="111">
        <v>950000</v>
      </c>
      <c r="F16" s="216">
        <v>19</v>
      </c>
      <c r="G16" s="111">
        <v>359930.56</v>
      </c>
      <c r="H16" s="216">
        <v>16</v>
      </c>
      <c r="I16" s="111">
        <v>231878.73</v>
      </c>
      <c r="J16" s="111">
        <f t="shared" si="0"/>
        <v>1741369.49</v>
      </c>
    </row>
    <row r="17" spans="1:10">
      <c r="A17" s="110" t="s">
        <v>5858</v>
      </c>
      <c r="B17" s="216">
        <v>3</v>
      </c>
      <c r="C17" s="111">
        <v>225380</v>
      </c>
      <c r="D17" s="216">
        <v>5</v>
      </c>
      <c r="E17" s="111">
        <v>430524</v>
      </c>
      <c r="F17" s="216">
        <v>16</v>
      </c>
      <c r="G17" s="111">
        <v>333535.68</v>
      </c>
      <c r="H17" s="216">
        <v>13</v>
      </c>
      <c r="I17" s="111">
        <v>298638.82</v>
      </c>
      <c r="J17" s="111">
        <f t="shared" si="0"/>
        <v>1288078.5</v>
      </c>
    </row>
    <row r="18" spans="1:10">
      <c r="A18" s="110" t="s">
        <v>5859</v>
      </c>
      <c r="B18" s="216">
        <v>6</v>
      </c>
      <c r="C18" s="111">
        <v>360000</v>
      </c>
      <c r="D18" s="216">
        <v>4</v>
      </c>
      <c r="E18" s="111">
        <v>270000</v>
      </c>
      <c r="F18" s="216">
        <v>16</v>
      </c>
      <c r="G18" s="111">
        <v>511706.07</v>
      </c>
      <c r="H18" s="216">
        <v>16</v>
      </c>
      <c r="I18" s="111">
        <v>492829.91</v>
      </c>
      <c r="J18" s="111">
        <f t="shared" si="0"/>
        <v>1634535.98</v>
      </c>
    </row>
    <row r="19" spans="1:10">
      <c r="A19" s="110" t="s">
        <v>5860</v>
      </c>
      <c r="B19" s="216">
        <v>7</v>
      </c>
      <c r="C19" s="111">
        <v>194297.1</v>
      </c>
      <c r="D19" s="216">
        <v>7</v>
      </c>
      <c r="E19" s="111">
        <v>239508.49</v>
      </c>
      <c r="F19" s="216">
        <v>17</v>
      </c>
      <c r="G19" s="111">
        <v>403960.23</v>
      </c>
      <c r="H19" s="216">
        <v>8</v>
      </c>
      <c r="I19" s="111">
        <v>206577.44</v>
      </c>
      <c r="J19" s="111">
        <f t="shared" si="0"/>
        <v>1044343.26</v>
      </c>
    </row>
    <row r="20" spans="1:10">
      <c r="A20" s="110" t="s">
        <v>5861</v>
      </c>
      <c r="B20" s="216">
        <v>8</v>
      </c>
      <c r="C20" s="111">
        <v>394039.65</v>
      </c>
      <c r="D20" s="216">
        <v>7</v>
      </c>
      <c r="E20" s="111">
        <v>395000</v>
      </c>
      <c r="F20" s="216">
        <v>15</v>
      </c>
      <c r="G20" s="111">
        <v>673930.96</v>
      </c>
      <c r="H20" s="216">
        <v>4</v>
      </c>
      <c r="I20" s="111">
        <v>125061.15</v>
      </c>
      <c r="J20" s="111">
        <f t="shared" si="0"/>
        <v>1588031.7599999998</v>
      </c>
    </row>
    <row r="21" spans="1:10">
      <c r="A21" s="110" t="s">
        <v>5862</v>
      </c>
      <c r="B21" s="216">
        <v>12</v>
      </c>
      <c r="C21" s="111">
        <v>550000</v>
      </c>
      <c r="D21" s="216">
        <v>11</v>
      </c>
      <c r="E21" s="111">
        <v>306000</v>
      </c>
      <c r="F21" s="216">
        <v>29</v>
      </c>
      <c r="G21" s="111">
        <v>610978.6</v>
      </c>
      <c r="H21" s="216">
        <v>20</v>
      </c>
      <c r="I21" s="111">
        <v>402583.6</v>
      </c>
      <c r="J21" s="111">
        <f t="shared" si="0"/>
        <v>1869562.2000000002</v>
      </c>
    </row>
    <row r="22" spans="1:10">
      <c r="A22" s="110" t="s">
        <v>5863</v>
      </c>
      <c r="B22" s="216">
        <v>11</v>
      </c>
      <c r="C22" s="111">
        <v>279853.36</v>
      </c>
      <c r="D22" s="216">
        <v>12</v>
      </c>
      <c r="E22" s="111">
        <v>274400</v>
      </c>
      <c r="F22" s="216">
        <v>22</v>
      </c>
      <c r="G22" s="111">
        <v>423420.99</v>
      </c>
      <c r="H22" s="216">
        <v>15</v>
      </c>
      <c r="I22" s="111">
        <v>316808.55</v>
      </c>
      <c r="J22" s="111">
        <f t="shared" si="0"/>
        <v>1294482.8999999999</v>
      </c>
    </row>
    <row r="23" spans="1:10">
      <c r="A23" s="110" t="s">
        <v>5864</v>
      </c>
      <c r="B23" s="216">
        <v>29</v>
      </c>
      <c r="C23" s="111">
        <v>5869790.1100000003</v>
      </c>
      <c r="D23" s="216">
        <v>3</v>
      </c>
      <c r="E23" s="111">
        <v>135000</v>
      </c>
      <c r="F23" s="216" t="s">
        <v>944</v>
      </c>
      <c r="G23" s="112" t="s">
        <v>944</v>
      </c>
      <c r="H23" s="216">
        <v>29</v>
      </c>
      <c r="I23" s="111">
        <v>3585205</v>
      </c>
      <c r="J23" s="111">
        <f>SUM(C23,E23,G23,I23)</f>
        <v>9589995.1099999994</v>
      </c>
    </row>
    <row r="24" spans="1:10">
      <c r="A24" s="110" t="s">
        <v>753</v>
      </c>
      <c r="B24" s="216">
        <v>34</v>
      </c>
      <c r="C24" s="111">
        <v>2030895.63</v>
      </c>
      <c r="D24" s="216">
        <v>5</v>
      </c>
      <c r="E24" s="111">
        <v>185936.59</v>
      </c>
      <c r="F24" s="216" t="s">
        <v>944</v>
      </c>
      <c r="G24" s="112" t="s">
        <v>944</v>
      </c>
      <c r="H24" s="216" t="s">
        <v>944</v>
      </c>
      <c r="I24" s="112" t="s">
        <v>944</v>
      </c>
      <c r="J24" s="111">
        <f t="shared" ref="J24:J40" si="1">SUM(C24,E24,G24,I24)</f>
        <v>2216832.2199999997</v>
      </c>
    </row>
    <row r="25" spans="1:10">
      <c r="A25" s="110" t="s">
        <v>5865</v>
      </c>
      <c r="B25" s="216">
        <v>5</v>
      </c>
      <c r="C25" s="111">
        <v>178327.01</v>
      </c>
      <c r="D25" s="216">
        <v>7</v>
      </c>
      <c r="E25" s="111">
        <v>87530.41</v>
      </c>
      <c r="F25" s="216">
        <v>1</v>
      </c>
      <c r="G25" s="112">
        <v>71134.320000000007</v>
      </c>
      <c r="H25" s="216" t="s">
        <v>944</v>
      </c>
      <c r="I25" s="112" t="s">
        <v>944</v>
      </c>
      <c r="J25" s="111">
        <f t="shared" si="1"/>
        <v>336991.74000000005</v>
      </c>
    </row>
    <row r="26" spans="1:10">
      <c r="A26" s="110" t="s">
        <v>5866</v>
      </c>
      <c r="B26" s="216">
        <v>10</v>
      </c>
      <c r="C26" s="111">
        <v>287178.88</v>
      </c>
      <c r="D26" s="216">
        <v>3</v>
      </c>
      <c r="E26" s="111">
        <v>60040.13</v>
      </c>
      <c r="F26" s="216" t="s">
        <v>944</v>
      </c>
      <c r="G26" s="112" t="s">
        <v>944</v>
      </c>
      <c r="H26" s="216" t="s">
        <v>944</v>
      </c>
      <c r="I26" s="112" t="s">
        <v>944</v>
      </c>
      <c r="J26" s="111">
        <f t="shared" si="1"/>
        <v>347219.01</v>
      </c>
    </row>
    <row r="27" spans="1:10">
      <c r="A27" s="110" t="s">
        <v>5867</v>
      </c>
      <c r="B27" s="216">
        <v>8</v>
      </c>
      <c r="C27" s="111">
        <v>213304.76</v>
      </c>
      <c r="D27" s="216">
        <v>1</v>
      </c>
      <c r="E27" s="111">
        <v>21007.17</v>
      </c>
      <c r="F27" s="216">
        <v>1</v>
      </c>
      <c r="G27" s="119">
        <v>91244.88</v>
      </c>
      <c r="H27" s="216" t="s">
        <v>944</v>
      </c>
      <c r="I27" s="112" t="s">
        <v>944</v>
      </c>
      <c r="J27" s="111">
        <f t="shared" si="1"/>
        <v>325556.81</v>
      </c>
    </row>
    <row r="28" spans="1:10">
      <c r="A28" s="110" t="s">
        <v>5868</v>
      </c>
      <c r="B28" s="216">
        <v>13</v>
      </c>
      <c r="C28" s="111">
        <v>134719.81</v>
      </c>
      <c r="D28" s="216">
        <v>8</v>
      </c>
      <c r="E28" s="111">
        <v>195063.3</v>
      </c>
      <c r="F28" s="216">
        <v>0</v>
      </c>
      <c r="G28" s="119">
        <v>0</v>
      </c>
      <c r="H28" s="216" t="s">
        <v>944</v>
      </c>
      <c r="I28" s="112" t="s">
        <v>944</v>
      </c>
      <c r="J28" s="111">
        <f t="shared" si="1"/>
        <v>329783.11</v>
      </c>
    </row>
    <row r="29" spans="1:10">
      <c r="A29" s="110" t="s">
        <v>5869</v>
      </c>
      <c r="B29" s="216">
        <v>12</v>
      </c>
      <c r="C29" s="111">
        <v>262300.77</v>
      </c>
      <c r="D29" s="216">
        <v>2</v>
      </c>
      <c r="E29" s="111">
        <v>51803.69</v>
      </c>
      <c r="F29" s="216" t="s">
        <v>944</v>
      </c>
      <c r="G29" s="112" t="s">
        <v>944</v>
      </c>
      <c r="H29" s="216">
        <v>1</v>
      </c>
      <c r="I29" s="119">
        <v>52000</v>
      </c>
      <c r="J29" s="111">
        <f t="shared" si="1"/>
        <v>366104.46</v>
      </c>
    </row>
    <row r="30" spans="1:10">
      <c r="A30" s="110" t="s">
        <v>5870</v>
      </c>
      <c r="B30" s="216">
        <v>6</v>
      </c>
      <c r="C30" s="111">
        <v>106105.37</v>
      </c>
      <c r="D30" s="216">
        <v>1</v>
      </c>
      <c r="E30" s="111">
        <v>17011.919999999998</v>
      </c>
      <c r="F30" s="216" t="s">
        <v>944</v>
      </c>
      <c r="G30" s="112" t="s">
        <v>944</v>
      </c>
      <c r="H30" s="216">
        <v>1</v>
      </c>
      <c r="I30" s="119">
        <v>49907</v>
      </c>
      <c r="J30" s="111">
        <f t="shared" si="1"/>
        <v>173024.28999999998</v>
      </c>
    </row>
    <row r="31" spans="1:10">
      <c r="A31" s="110" t="s">
        <v>5871</v>
      </c>
      <c r="B31" s="216">
        <v>6</v>
      </c>
      <c r="C31" s="111">
        <v>275099.09000000003</v>
      </c>
      <c r="D31" s="216">
        <v>5</v>
      </c>
      <c r="E31" s="111">
        <v>99832.19</v>
      </c>
      <c r="F31" s="216" t="s">
        <v>944</v>
      </c>
      <c r="G31" s="112" t="s">
        <v>944</v>
      </c>
      <c r="H31" s="216" t="s">
        <v>944</v>
      </c>
      <c r="I31" s="112" t="s">
        <v>944</v>
      </c>
      <c r="J31" s="111">
        <f t="shared" si="1"/>
        <v>374931.28</v>
      </c>
    </row>
    <row r="32" spans="1:10">
      <c r="A32" s="110" t="s">
        <v>5872</v>
      </c>
      <c r="B32" s="216">
        <v>7</v>
      </c>
      <c r="C32" s="111">
        <v>153422.88</v>
      </c>
      <c r="D32" s="216">
        <v>2</v>
      </c>
      <c r="E32" s="111">
        <v>14171.55</v>
      </c>
      <c r="F32" s="216" t="s">
        <v>944</v>
      </c>
      <c r="G32" s="112" t="s">
        <v>944</v>
      </c>
      <c r="H32" s="216" t="s">
        <v>944</v>
      </c>
      <c r="I32" s="112" t="s">
        <v>944</v>
      </c>
      <c r="J32" s="111">
        <f t="shared" si="1"/>
        <v>167594.43</v>
      </c>
    </row>
    <row r="33" spans="1:10">
      <c r="A33" s="110" t="s">
        <v>5873</v>
      </c>
      <c r="B33" s="216">
        <v>6</v>
      </c>
      <c r="C33" s="111">
        <v>338522.55</v>
      </c>
      <c r="D33" s="216">
        <v>4</v>
      </c>
      <c r="E33" s="111">
        <v>131964.79999999999</v>
      </c>
      <c r="F33" s="216" t="s">
        <v>944</v>
      </c>
      <c r="G33" s="112" t="s">
        <v>944</v>
      </c>
      <c r="H33" s="216" t="s">
        <v>944</v>
      </c>
      <c r="I33" s="112" t="s">
        <v>944</v>
      </c>
      <c r="J33" s="111">
        <f t="shared" si="1"/>
        <v>470487.35</v>
      </c>
    </row>
    <row r="34" spans="1:10">
      <c r="A34" s="110" t="s">
        <v>5874</v>
      </c>
      <c r="B34" s="216">
        <v>18</v>
      </c>
      <c r="C34" s="111">
        <v>322693.76000000001</v>
      </c>
      <c r="D34" s="216">
        <v>4</v>
      </c>
      <c r="E34" s="111">
        <v>80105.98</v>
      </c>
      <c r="F34" s="216">
        <v>1</v>
      </c>
      <c r="G34" s="112">
        <v>45250</v>
      </c>
      <c r="H34" s="216" t="s">
        <v>944</v>
      </c>
      <c r="I34" s="112" t="s">
        <v>944</v>
      </c>
      <c r="J34" s="111">
        <f t="shared" si="1"/>
        <v>448049.74</v>
      </c>
    </row>
    <row r="35" spans="1:10">
      <c r="A35" s="110" t="s">
        <v>5875</v>
      </c>
      <c r="B35" s="216">
        <v>5</v>
      </c>
      <c r="C35" s="111">
        <v>212016.55</v>
      </c>
      <c r="D35" s="216" t="s">
        <v>944</v>
      </c>
      <c r="E35" s="112" t="s">
        <v>944</v>
      </c>
      <c r="F35" s="216" t="s">
        <v>944</v>
      </c>
      <c r="G35" s="112" t="s">
        <v>944</v>
      </c>
      <c r="H35" s="216" t="s">
        <v>944</v>
      </c>
      <c r="I35" s="112" t="s">
        <v>944</v>
      </c>
      <c r="J35" s="111">
        <f t="shared" si="1"/>
        <v>212016.55</v>
      </c>
    </row>
    <row r="36" spans="1:10">
      <c r="A36" s="110" t="s">
        <v>5876</v>
      </c>
      <c r="B36" s="216">
        <v>18</v>
      </c>
      <c r="C36" s="111">
        <v>266949.56</v>
      </c>
      <c r="D36" s="216">
        <v>6</v>
      </c>
      <c r="E36" s="119">
        <v>110372.49</v>
      </c>
      <c r="F36" s="216">
        <v>1</v>
      </c>
      <c r="G36" s="119">
        <v>53173.14</v>
      </c>
      <c r="H36" s="216" t="s">
        <v>944</v>
      </c>
      <c r="I36" s="112" t="s">
        <v>944</v>
      </c>
      <c r="J36" s="111">
        <f t="shared" si="1"/>
        <v>430495.19</v>
      </c>
    </row>
    <row r="37" spans="1:10">
      <c r="A37" s="110" t="s">
        <v>5877</v>
      </c>
      <c r="B37" s="216">
        <v>8</v>
      </c>
      <c r="C37" s="111">
        <v>422959.74</v>
      </c>
      <c r="D37" s="216" t="s">
        <v>944</v>
      </c>
      <c r="E37" s="112" t="s">
        <v>944</v>
      </c>
      <c r="F37" s="216" t="s">
        <v>944</v>
      </c>
      <c r="G37" s="112" t="s">
        <v>944</v>
      </c>
      <c r="H37" s="216" t="s">
        <v>944</v>
      </c>
      <c r="I37" s="112" t="s">
        <v>944</v>
      </c>
      <c r="J37" s="111">
        <f t="shared" si="1"/>
        <v>422959.74</v>
      </c>
    </row>
    <row r="38" spans="1:10">
      <c r="A38" s="110" t="s">
        <v>5878</v>
      </c>
      <c r="B38" s="216">
        <v>6</v>
      </c>
      <c r="C38" s="111">
        <v>318356.28000000003</v>
      </c>
      <c r="D38" s="216">
        <v>2</v>
      </c>
      <c r="E38" s="112">
        <v>22881.34</v>
      </c>
      <c r="F38" s="216" t="s">
        <v>944</v>
      </c>
      <c r="G38" s="112" t="s">
        <v>944</v>
      </c>
      <c r="H38" s="216">
        <v>1</v>
      </c>
      <c r="I38" s="112">
        <v>78530.83</v>
      </c>
      <c r="J38" s="111">
        <f t="shared" si="1"/>
        <v>419768.45000000007</v>
      </c>
    </row>
    <row r="39" spans="1:10">
      <c r="A39" s="110" t="s">
        <v>5879</v>
      </c>
      <c r="B39" s="216">
        <v>16</v>
      </c>
      <c r="C39" s="111">
        <v>268810.45</v>
      </c>
      <c r="D39" s="216">
        <v>2</v>
      </c>
      <c r="E39" s="119">
        <v>29740.32</v>
      </c>
      <c r="F39" s="216" t="s">
        <v>944</v>
      </c>
      <c r="G39" s="112" t="s">
        <v>944</v>
      </c>
      <c r="H39" s="216" t="s">
        <v>944</v>
      </c>
      <c r="I39" s="112" t="s">
        <v>944</v>
      </c>
      <c r="J39" s="111">
        <f t="shared" si="1"/>
        <v>298550.77</v>
      </c>
    </row>
    <row r="40" spans="1:10">
      <c r="A40" s="110" t="s">
        <v>5880</v>
      </c>
      <c r="B40" s="216">
        <v>9</v>
      </c>
      <c r="C40" s="111">
        <v>118076.67</v>
      </c>
      <c r="D40" s="216">
        <v>7</v>
      </c>
      <c r="E40" s="119">
        <v>169358.47</v>
      </c>
      <c r="F40" s="216" t="s">
        <v>944</v>
      </c>
      <c r="G40" s="112" t="s">
        <v>944</v>
      </c>
      <c r="H40" s="216" t="s">
        <v>944</v>
      </c>
      <c r="I40" s="112" t="s">
        <v>944</v>
      </c>
      <c r="J40" s="111">
        <f t="shared" si="1"/>
        <v>287435.14</v>
      </c>
    </row>
  </sheetData>
  <mergeCells count="6">
    <mergeCell ref="F5:G5"/>
    <mergeCell ref="H5:I5"/>
    <mergeCell ref="B4:E4"/>
    <mergeCell ref="F4:I4"/>
    <mergeCell ref="B5:C5"/>
    <mergeCell ref="D5:E5"/>
  </mergeCells>
  <pageMargins left="0.25" right="0.25" top="0.75" bottom="0.75" header="0.3" footer="0.3"/>
  <pageSetup paperSize="8" fitToHeight="0" orientation="landscape" horizontalDpi="4294967292"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124"/>
  <sheetViews>
    <sheetView topLeftCell="G103" workbookViewId="0">
      <selection activeCell="K124" sqref="K124:R124"/>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7.85546875" bestFit="1" customWidth="1"/>
    <col min="7" max="7" width="35.28515625" bestFit="1" customWidth="1"/>
    <col min="8" max="8" width="22.28515625" customWidth="1"/>
    <col min="9" max="9" width="10.42578125" customWidth="1"/>
    <col min="10" max="10" width="29.42578125" customWidth="1"/>
    <col min="11" max="11" width="18.7109375" customWidth="1"/>
    <col min="12" max="12" width="16.5703125" customWidth="1"/>
    <col min="13" max="14" width="11.85546875" customWidth="1"/>
    <col min="15" max="15" width="15.42578125" customWidth="1"/>
    <col min="16" max="16" width="11.85546875" customWidth="1"/>
    <col min="17" max="17" width="22.85546875" customWidth="1"/>
    <col min="18" max="18"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s>
  <sheetData>
    <row r="2" spans="1:18">
      <c r="A2" s="559" t="s">
        <v>5757</v>
      </c>
      <c r="B2" s="559"/>
      <c r="C2" s="559"/>
      <c r="D2" s="560"/>
      <c r="E2" s="560"/>
      <c r="F2" s="560"/>
      <c r="G2" s="560"/>
      <c r="H2" s="560"/>
      <c r="I2" s="560"/>
      <c r="J2" s="560"/>
      <c r="K2" s="560"/>
      <c r="L2" s="560"/>
      <c r="M2" s="560"/>
      <c r="N2" s="560"/>
      <c r="O2" s="560"/>
      <c r="P2" s="560"/>
      <c r="Q2" s="560"/>
      <c r="R2" s="560"/>
    </row>
    <row r="3" spans="1:18" ht="15.75">
      <c r="A3" s="1"/>
      <c r="B3" s="2"/>
      <c r="C3" s="2"/>
      <c r="D3" s="2"/>
      <c r="E3" s="2"/>
      <c r="F3" s="2"/>
      <c r="G3" s="2"/>
      <c r="H3" s="2"/>
      <c r="I3" s="2"/>
      <c r="J3" s="2"/>
      <c r="K3" s="2"/>
      <c r="L3" s="2"/>
      <c r="M3" s="2"/>
      <c r="N3" s="2"/>
      <c r="O3" s="2"/>
      <c r="P3" s="2"/>
      <c r="Q3" s="2"/>
      <c r="R3" s="2"/>
    </row>
    <row r="4" spans="1:18" s="3" customFormat="1" ht="30" customHeight="1">
      <c r="A4" s="487" t="s">
        <v>0</v>
      </c>
      <c r="B4" s="489" t="s">
        <v>1</v>
      </c>
      <c r="C4" s="489" t="s">
        <v>2</v>
      </c>
      <c r="D4" s="489" t="s">
        <v>3</v>
      </c>
      <c r="E4" s="487" t="s">
        <v>4</v>
      </c>
      <c r="F4" s="487" t="s">
        <v>5</v>
      </c>
      <c r="G4" s="487" t="s">
        <v>6</v>
      </c>
      <c r="H4" s="486" t="s">
        <v>7</v>
      </c>
      <c r="I4" s="486"/>
      <c r="J4" s="487" t="s">
        <v>1224</v>
      </c>
      <c r="K4" s="484" t="s">
        <v>1425</v>
      </c>
      <c r="L4" s="485"/>
      <c r="M4" s="561" t="s">
        <v>2245</v>
      </c>
      <c r="N4" s="562"/>
      <c r="O4" s="561" t="s">
        <v>1227</v>
      </c>
      <c r="P4" s="562"/>
      <c r="Q4" s="487" t="s">
        <v>12</v>
      </c>
      <c r="R4" s="489" t="s">
        <v>13</v>
      </c>
    </row>
    <row r="5" spans="1:18" s="3" customFormat="1" ht="35.25" customHeight="1">
      <c r="A5" s="488"/>
      <c r="B5" s="490"/>
      <c r="C5" s="490"/>
      <c r="D5" s="490"/>
      <c r="E5" s="488"/>
      <c r="F5" s="488"/>
      <c r="G5" s="488"/>
      <c r="H5" s="151" t="s">
        <v>14</v>
      </c>
      <c r="I5" s="151" t="s">
        <v>15</v>
      </c>
      <c r="J5" s="488"/>
      <c r="K5" s="152">
        <v>2016</v>
      </c>
      <c r="L5" s="152">
        <v>2017</v>
      </c>
      <c r="M5" s="152">
        <v>2016</v>
      </c>
      <c r="N5" s="152">
        <v>2017</v>
      </c>
      <c r="O5" s="152">
        <v>2016</v>
      </c>
      <c r="P5" s="152">
        <v>2017</v>
      </c>
      <c r="Q5" s="488"/>
      <c r="R5" s="490"/>
    </row>
    <row r="6" spans="1:18" s="3" customFormat="1" ht="18" customHeight="1">
      <c r="A6" s="149" t="s">
        <v>16</v>
      </c>
      <c r="B6" s="151" t="s">
        <v>17</v>
      </c>
      <c r="C6" s="151" t="s">
        <v>18</v>
      </c>
      <c r="D6" s="151" t="s">
        <v>19</v>
      </c>
      <c r="E6" s="149" t="s">
        <v>20</v>
      </c>
      <c r="F6" s="149" t="s">
        <v>21</v>
      </c>
      <c r="G6" s="149" t="s">
        <v>22</v>
      </c>
      <c r="H6" s="151" t="s">
        <v>23</v>
      </c>
      <c r="I6" s="151" t="s">
        <v>24</v>
      </c>
      <c r="J6" s="149" t="s">
        <v>25</v>
      </c>
      <c r="K6" s="152" t="s">
        <v>26</v>
      </c>
      <c r="L6" s="152" t="s">
        <v>27</v>
      </c>
      <c r="M6" s="152" t="s">
        <v>28</v>
      </c>
      <c r="N6" s="152" t="s">
        <v>29</v>
      </c>
      <c r="O6" s="152" t="s">
        <v>30</v>
      </c>
      <c r="P6" s="152" t="s">
        <v>31</v>
      </c>
      <c r="Q6" s="149" t="s">
        <v>32</v>
      </c>
      <c r="R6" s="151" t="s">
        <v>33</v>
      </c>
    </row>
    <row r="7" spans="1:18" s="141" customFormat="1" ht="53.25" customHeight="1">
      <c r="A7" s="563">
        <v>1</v>
      </c>
      <c r="B7" s="563" t="s">
        <v>1262</v>
      </c>
      <c r="C7" s="563">
        <v>3</v>
      </c>
      <c r="D7" s="563">
        <v>10</v>
      </c>
      <c r="E7" s="501" t="s">
        <v>4638</v>
      </c>
      <c r="F7" s="501" t="s">
        <v>4639</v>
      </c>
      <c r="G7" s="501" t="s">
        <v>4640</v>
      </c>
      <c r="H7" s="261" t="s">
        <v>4641</v>
      </c>
      <c r="I7" s="190">
        <v>5</v>
      </c>
      <c r="J7" s="501" t="s">
        <v>4642</v>
      </c>
      <c r="K7" s="501" t="s">
        <v>44</v>
      </c>
      <c r="L7" s="501" t="s">
        <v>944</v>
      </c>
      <c r="M7" s="564">
        <v>54000</v>
      </c>
      <c r="N7" s="564"/>
      <c r="O7" s="564">
        <v>54000</v>
      </c>
      <c r="P7" s="564"/>
      <c r="Q7" s="501" t="s">
        <v>4643</v>
      </c>
      <c r="R7" s="501" t="s">
        <v>4644</v>
      </c>
    </row>
    <row r="8" spans="1:18" s="141" customFormat="1" ht="37.5" customHeight="1">
      <c r="A8" s="530"/>
      <c r="B8" s="530"/>
      <c r="C8" s="530"/>
      <c r="D8" s="530"/>
      <c r="E8" s="527"/>
      <c r="F8" s="527"/>
      <c r="G8" s="527"/>
      <c r="H8" s="261" t="s">
        <v>4645</v>
      </c>
      <c r="I8" s="190">
        <v>1410</v>
      </c>
      <c r="J8" s="527"/>
      <c r="K8" s="527"/>
      <c r="L8" s="527"/>
      <c r="M8" s="530"/>
      <c r="N8" s="530"/>
      <c r="O8" s="530"/>
      <c r="P8" s="530"/>
      <c r="Q8" s="527"/>
      <c r="R8" s="527"/>
    </row>
    <row r="9" spans="1:18" s="141" customFormat="1" ht="25.5">
      <c r="A9" s="494">
        <v>2</v>
      </c>
      <c r="B9" s="494" t="s">
        <v>1262</v>
      </c>
      <c r="C9" s="494">
        <v>4</v>
      </c>
      <c r="D9" s="494">
        <v>10</v>
      </c>
      <c r="E9" s="482" t="s">
        <v>4646</v>
      </c>
      <c r="F9" s="482" t="s">
        <v>4647</v>
      </c>
      <c r="G9" s="482" t="s">
        <v>4648</v>
      </c>
      <c r="H9" s="261" t="s">
        <v>4649</v>
      </c>
      <c r="I9" s="190">
        <v>1</v>
      </c>
      <c r="J9" s="482" t="s">
        <v>4650</v>
      </c>
      <c r="K9" s="482" t="s">
        <v>3778</v>
      </c>
      <c r="L9" s="482" t="s">
        <v>944</v>
      </c>
      <c r="M9" s="557">
        <v>70000</v>
      </c>
      <c r="N9" s="557"/>
      <c r="O9" s="557">
        <v>70000</v>
      </c>
      <c r="P9" s="557"/>
      <c r="Q9" s="482" t="s">
        <v>4643</v>
      </c>
      <c r="R9" s="482" t="s">
        <v>4644</v>
      </c>
    </row>
    <row r="10" spans="1:18" s="141" customFormat="1" ht="76.5" customHeight="1">
      <c r="A10" s="494"/>
      <c r="B10" s="494"/>
      <c r="C10" s="494"/>
      <c r="D10" s="494"/>
      <c r="E10" s="482"/>
      <c r="F10" s="482"/>
      <c r="G10" s="482"/>
      <c r="H10" s="261" t="s">
        <v>4651</v>
      </c>
      <c r="I10" s="190">
        <v>30</v>
      </c>
      <c r="J10" s="482"/>
      <c r="K10" s="482"/>
      <c r="L10" s="482"/>
      <c r="M10" s="557"/>
      <c r="N10" s="557"/>
      <c r="O10" s="557"/>
      <c r="P10" s="557"/>
      <c r="Q10" s="482"/>
      <c r="R10" s="482"/>
    </row>
    <row r="11" spans="1:18" s="141" customFormat="1" ht="47.25" customHeight="1">
      <c r="A11" s="563">
        <v>3</v>
      </c>
      <c r="B11" s="563" t="s">
        <v>47</v>
      </c>
      <c r="C11" s="563">
        <v>3</v>
      </c>
      <c r="D11" s="563">
        <v>11</v>
      </c>
      <c r="E11" s="501" t="s">
        <v>4652</v>
      </c>
      <c r="F11" s="501" t="s">
        <v>4653</v>
      </c>
      <c r="G11" s="501" t="s">
        <v>4654</v>
      </c>
      <c r="H11" s="261" t="s">
        <v>4649</v>
      </c>
      <c r="I11" s="190">
        <v>5</v>
      </c>
      <c r="J11" s="501" t="s">
        <v>4642</v>
      </c>
      <c r="K11" s="501" t="s">
        <v>44</v>
      </c>
      <c r="L11" s="501" t="s">
        <v>1430</v>
      </c>
      <c r="M11" s="564">
        <v>100000</v>
      </c>
      <c r="N11" s="564"/>
      <c r="O11" s="564">
        <v>100000</v>
      </c>
      <c r="P11" s="564"/>
      <c r="Q11" s="501" t="s">
        <v>4643</v>
      </c>
      <c r="R11" s="501" t="s">
        <v>4644</v>
      </c>
    </row>
    <row r="12" spans="1:18" s="141" customFormat="1" ht="53.25" customHeight="1">
      <c r="A12" s="530"/>
      <c r="B12" s="530"/>
      <c r="C12" s="530"/>
      <c r="D12" s="530"/>
      <c r="E12" s="527"/>
      <c r="F12" s="527"/>
      <c r="G12" s="527"/>
      <c r="H12" s="261" t="s">
        <v>4655</v>
      </c>
      <c r="I12" s="190">
        <v>52</v>
      </c>
      <c r="J12" s="527"/>
      <c r="K12" s="527"/>
      <c r="L12" s="527"/>
      <c r="M12" s="530"/>
      <c r="N12" s="530"/>
      <c r="O12" s="530"/>
      <c r="P12" s="530"/>
      <c r="Q12" s="527"/>
      <c r="R12" s="527"/>
    </row>
    <row r="13" spans="1:18" s="141" customFormat="1" ht="41.25" customHeight="1">
      <c r="A13" s="207">
        <v>4</v>
      </c>
      <c r="B13" s="207" t="s">
        <v>1250</v>
      </c>
      <c r="C13" s="207">
        <v>1</v>
      </c>
      <c r="D13" s="207">
        <v>12</v>
      </c>
      <c r="E13" s="204" t="s">
        <v>4656</v>
      </c>
      <c r="F13" s="204" t="s">
        <v>4657</v>
      </c>
      <c r="G13" s="204" t="s">
        <v>2671</v>
      </c>
      <c r="H13" s="261" t="s">
        <v>2673</v>
      </c>
      <c r="I13" s="190">
        <v>100</v>
      </c>
      <c r="J13" s="204" t="s">
        <v>4658</v>
      </c>
      <c r="K13" s="204" t="s">
        <v>4659</v>
      </c>
      <c r="L13" s="204" t="s">
        <v>944</v>
      </c>
      <c r="M13" s="295">
        <v>29500</v>
      </c>
      <c r="N13" s="295"/>
      <c r="O13" s="295">
        <v>29500</v>
      </c>
      <c r="P13" s="295"/>
      <c r="Q13" s="204" t="s">
        <v>4643</v>
      </c>
      <c r="R13" s="204" t="s">
        <v>4644</v>
      </c>
    </row>
    <row r="14" spans="1:18" s="141" customFormat="1" ht="71.25" customHeight="1">
      <c r="A14" s="207">
        <v>5</v>
      </c>
      <c r="B14" s="207" t="s">
        <v>47</v>
      </c>
      <c r="C14" s="207">
        <v>1</v>
      </c>
      <c r="D14" s="207">
        <v>12</v>
      </c>
      <c r="E14" s="204" t="s">
        <v>4660</v>
      </c>
      <c r="F14" s="204" t="s">
        <v>4661</v>
      </c>
      <c r="G14" s="204" t="s">
        <v>4662</v>
      </c>
      <c r="H14" s="261" t="s">
        <v>4663</v>
      </c>
      <c r="I14" s="190">
        <v>8</v>
      </c>
      <c r="J14" s="204" t="s">
        <v>4642</v>
      </c>
      <c r="K14" s="204" t="s">
        <v>1569</v>
      </c>
      <c r="L14" s="204" t="s">
        <v>944</v>
      </c>
      <c r="M14" s="295">
        <v>15500</v>
      </c>
      <c r="N14" s="295"/>
      <c r="O14" s="295">
        <v>15500</v>
      </c>
      <c r="P14" s="295"/>
      <c r="Q14" s="204" t="s">
        <v>4643</v>
      </c>
      <c r="R14" s="204" t="s">
        <v>4644</v>
      </c>
    </row>
    <row r="15" spans="1:18" s="141" customFormat="1" ht="78.75" customHeight="1">
      <c r="A15" s="207">
        <v>6</v>
      </c>
      <c r="B15" s="207" t="s">
        <v>1262</v>
      </c>
      <c r="C15" s="207">
        <v>3</v>
      </c>
      <c r="D15" s="207">
        <v>13</v>
      </c>
      <c r="E15" s="204" t="s">
        <v>4664</v>
      </c>
      <c r="F15" s="204" t="s">
        <v>4665</v>
      </c>
      <c r="G15" s="204" t="s">
        <v>2173</v>
      </c>
      <c r="H15" s="261" t="s">
        <v>4666</v>
      </c>
      <c r="I15" s="190">
        <v>20</v>
      </c>
      <c r="J15" s="204" t="s">
        <v>4642</v>
      </c>
      <c r="K15" s="204" t="s">
        <v>4667</v>
      </c>
      <c r="L15" s="204" t="s">
        <v>944</v>
      </c>
      <c r="M15" s="295">
        <v>10000</v>
      </c>
      <c r="N15" s="295"/>
      <c r="O15" s="295">
        <v>10000</v>
      </c>
      <c r="P15" s="295"/>
      <c r="Q15" s="204" t="s">
        <v>4643</v>
      </c>
      <c r="R15" s="204" t="s">
        <v>4644</v>
      </c>
    </row>
    <row r="16" spans="1:18" s="141" customFormat="1" ht="59.25" customHeight="1">
      <c r="A16" s="207">
        <v>7</v>
      </c>
      <c r="B16" s="207" t="s">
        <v>1262</v>
      </c>
      <c r="C16" s="207">
        <v>3</v>
      </c>
      <c r="D16" s="207">
        <v>13</v>
      </c>
      <c r="E16" s="204" t="s">
        <v>4668</v>
      </c>
      <c r="F16" s="204" t="s">
        <v>4665</v>
      </c>
      <c r="G16" s="204" t="s">
        <v>2173</v>
      </c>
      <c r="H16" s="261" t="s">
        <v>55</v>
      </c>
      <c r="I16" s="190">
        <v>250</v>
      </c>
      <c r="J16" s="204" t="s">
        <v>4669</v>
      </c>
      <c r="K16" s="204" t="s">
        <v>1600</v>
      </c>
      <c r="L16" s="204" t="s">
        <v>944</v>
      </c>
      <c r="M16" s="295">
        <v>5000</v>
      </c>
      <c r="N16" s="295"/>
      <c r="O16" s="295">
        <v>5000</v>
      </c>
      <c r="P16" s="295"/>
      <c r="Q16" s="204" t="s">
        <v>4643</v>
      </c>
      <c r="R16" s="204" t="s">
        <v>4644</v>
      </c>
    </row>
    <row r="17" spans="1:18" s="141" customFormat="1" ht="63.75" customHeight="1">
      <c r="A17" s="207">
        <v>8</v>
      </c>
      <c r="B17" s="207" t="s">
        <v>1262</v>
      </c>
      <c r="C17" s="207">
        <v>3</v>
      </c>
      <c r="D17" s="207">
        <v>13</v>
      </c>
      <c r="E17" s="204" t="s">
        <v>4670</v>
      </c>
      <c r="F17" s="204" t="s">
        <v>4665</v>
      </c>
      <c r="G17" s="204" t="s">
        <v>2173</v>
      </c>
      <c r="H17" s="261" t="s">
        <v>55</v>
      </c>
      <c r="I17" s="190">
        <v>250</v>
      </c>
      <c r="J17" s="204" t="s">
        <v>4669</v>
      </c>
      <c r="K17" s="204" t="s">
        <v>1545</v>
      </c>
      <c r="L17" s="204" t="s">
        <v>944</v>
      </c>
      <c r="M17" s="295">
        <v>5000</v>
      </c>
      <c r="N17" s="295"/>
      <c r="O17" s="295">
        <v>5000</v>
      </c>
      <c r="P17" s="295"/>
      <c r="Q17" s="204" t="s">
        <v>4643</v>
      </c>
      <c r="R17" s="204" t="s">
        <v>4644</v>
      </c>
    </row>
    <row r="18" spans="1:18" s="141" customFormat="1" ht="12.75">
      <c r="A18" s="494">
        <v>9</v>
      </c>
      <c r="B18" s="494" t="s">
        <v>1250</v>
      </c>
      <c r="C18" s="494">
        <v>1</v>
      </c>
      <c r="D18" s="494">
        <v>13</v>
      </c>
      <c r="E18" s="482" t="s">
        <v>4671</v>
      </c>
      <c r="F18" s="482" t="s">
        <v>4672</v>
      </c>
      <c r="G18" s="482" t="s">
        <v>4673</v>
      </c>
      <c r="H18" s="261" t="s">
        <v>4674</v>
      </c>
      <c r="I18" s="190">
        <v>33</v>
      </c>
      <c r="J18" s="482" t="s">
        <v>4675</v>
      </c>
      <c r="K18" s="482" t="s">
        <v>1611</v>
      </c>
      <c r="L18" s="482" t="s">
        <v>944</v>
      </c>
      <c r="M18" s="558">
        <v>25000</v>
      </c>
      <c r="N18" s="558"/>
      <c r="O18" s="558">
        <v>25000</v>
      </c>
      <c r="P18" s="558"/>
      <c r="Q18" s="482" t="s">
        <v>4676</v>
      </c>
      <c r="R18" s="482" t="s">
        <v>4677</v>
      </c>
    </row>
    <row r="19" spans="1:18" s="158" customFormat="1" ht="58.5" customHeight="1">
      <c r="A19" s="494"/>
      <c r="B19" s="494"/>
      <c r="C19" s="494"/>
      <c r="D19" s="494"/>
      <c r="E19" s="482"/>
      <c r="F19" s="482"/>
      <c r="G19" s="482"/>
      <c r="H19" s="261" t="s">
        <v>55</v>
      </c>
      <c r="I19" s="190">
        <v>18</v>
      </c>
      <c r="J19" s="482"/>
      <c r="K19" s="482"/>
      <c r="L19" s="482"/>
      <c r="M19" s="558"/>
      <c r="N19" s="558"/>
      <c r="O19" s="558"/>
      <c r="P19" s="558"/>
      <c r="Q19" s="482"/>
      <c r="R19" s="482"/>
    </row>
    <row r="20" spans="1:18" s="158" customFormat="1" ht="57.75" customHeight="1">
      <c r="A20" s="207">
        <v>10</v>
      </c>
      <c r="B20" s="207" t="s">
        <v>47</v>
      </c>
      <c r="C20" s="207">
        <v>1</v>
      </c>
      <c r="D20" s="207">
        <v>9</v>
      </c>
      <c r="E20" s="204" t="s">
        <v>4678</v>
      </c>
      <c r="F20" s="204" t="s">
        <v>4679</v>
      </c>
      <c r="G20" s="204" t="s">
        <v>4680</v>
      </c>
      <c r="H20" s="261" t="s">
        <v>742</v>
      </c>
      <c r="I20" s="190">
        <v>30</v>
      </c>
      <c r="J20" s="204" t="s">
        <v>4681</v>
      </c>
      <c r="K20" s="204" t="s">
        <v>4667</v>
      </c>
      <c r="L20" s="204" t="s">
        <v>944</v>
      </c>
      <c r="M20" s="206">
        <v>56850</v>
      </c>
      <c r="N20" s="206"/>
      <c r="O20" s="206">
        <v>56850</v>
      </c>
      <c r="P20" s="206"/>
      <c r="Q20" s="204" t="s">
        <v>4682</v>
      </c>
      <c r="R20" s="204" t="s">
        <v>4683</v>
      </c>
    </row>
    <row r="21" spans="1:18" s="158" customFormat="1" ht="84" customHeight="1">
      <c r="A21" s="207">
        <v>11</v>
      </c>
      <c r="B21" s="207" t="s">
        <v>50</v>
      </c>
      <c r="C21" s="207">
        <v>3</v>
      </c>
      <c r="D21" s="207">
        <v>13</v>
      </c>
      <c r="E21" s="204" t="s">
        <v>4684</v>
      </c>
      <c r="F21" s="204" t="s">
        <v>4685</v>
      </c>
      <c r="G21" s="204" t="s">
        <v>917</v>
      </c>
      <c r="H21" s="261" t="s">
        <v>310</v>
      </c>
      <c r="I21" s="190">
        <v>200</v>
      </c>
      <c r="J21" s="204" t="s">
        <v>4686</v>
      </c>
      <c r="K21" s="204" t="s">
        <v>4687</v>
      </c>
      <c r="L21" s="204" t="s">
        <v>944</v>
      </c>
      <c r="M21" s="206">
        <v>12567.9</v>
      </c>
      <c r="N21" s="206"/>
      <c r="O21" s="206">
        <v>12567.9</v>
      </c>
      <c r="P21" s="206"/>
      <c r="Q21" s="204" t="s">
        <v>4682</v>
      </c>
      <c r="R21" s="204" t="s">
        <v>4683</v>
      </c>
    </row>
    <row r="22" spans="1:18" s="158" customFormat="1" ht="86.25" customHeight="1">
      <c r="A22" s="207">
        <v>12</v>
      </c>
      <c r="B22" s="207" t="s">
        <v>47</v>
      </c>
      <c r="C22" s="207">
        <v>1</v>
      </c>
      <c r="D22" s="207">
        <v>6</v>
      </c>
      <c r="E22" s="204" t="s">
        <v>4688</v>
      </c>
      <c r="F22" s="204" t="s">
        <v>4689</v>
      </c>
      <c r="G22" s="204" t="s">
        <v>4690</v>
      </c>
      <c r="H22" s="261" t="s">
        <v>310</v>
      </c>
      <c r="I22" s="190">
        <v>150</v>
      </c>
      <c r="J22" s="204" t="s">
        <v>4691</v>
      </c>
      <c r="K22" s="204" t="s">
        <v>4687</v>
      </c>
      <c r="L22" s="204" t="s">
        <v>944</v>
      </c>
      <c r="M22" s="206">
        <v>11250</v>
      </c>
      <c r="N22" s="206"/>
      <c r="O22" s="206">
        <v>11250</v>
      </c>
      <c r="P22" s="206"/>
      <c r="Q22" s="204" t="s">
        <v>4692</v>
      </c>
      <c r="R22" s="204" t="s">
        <v>4693</v>
      </c>
    </row>
    <row r="23" spans="1:18" s="158" customFormat="1" ht="47.25" customHeight="1">
      <c r="A23" s="563">
        <v>13</v>
      </c>
      <c r="B23" s="501" t="s">
        <v>47</v>
      </c>
      <c r="C23" s="563">
        <v>1</v>
      </c>
      <c r="D23" s="563">
        <v>13</v>
      </c>
      <c r="E23" s="501" t="s">
        <v>4694</v>
      </c>
      <c r="F23" s="501" t="s">
        <v>4695</v>
      </c>
      <c r="G23" s="501" t="s">
        <v>4696</v>
      </c>
      <c r="H23" s="261" t="s">
        <v>4697</v>
      </c>
      <c r="I23" s="190">
        <v>7</v>
      </c>
      <c r="J23" s="501" t="s">
        <v>4698</v>
      </c>
      <c r="K23" s="501" t="s">
        <v>1615</v>
      </c>
      <c r="L23" s="501" t="s">
        <v>944</v>
      </c>
      <c r="M23" s="565">
        <v>22393.51</v>
      </c>
      <c r="N23" s="565"/>
      <c r="O23" s="565">
        <v>22393.51</v>
      </c>
      <c r="P23" s="565"/>
      <c r="Q23" s="501" t="s">
        <v>4699</v>
      </c>
      <c r="R23" s="501" t="s">
        <v>4700</v>
      </c>
    </row>
    <row r="24" spans="1:18" s="158" customFormat="1" ht="47.25" customHeight="1">
      <c r="A24" s="536"/>
      <c r="B24" s="531"/>
      <c r="C24" s="536"/>
      <c r="D24" s="536"/>
      <c r="E24" s="531"/>
      <c r="F24" s="531"/>
      <c r="G24" s="531"/>
      <c r="H24" s="261" t="s">
        <v>4701</v>
      </c>
      <c r="I24" s="190">
        <v>250</v>
      </c>
      <c r="J24" s="531"/>
      <c r="K24" s="531"/>
      <c r="L24" s="531"/>
      <c r="M24" s="531"/>
      <c r="N24" s="531"/>
      <c r="O24" s="531"/>
      <c r="P24" s="531"/>
      <c r="Q24" s="531"/>
      <c r="R24" s="531"/>
    </row>
    <row r="25" spans="1:18" s="158" customFormat="1" ht="47.25" customHeight="1">
      <c r="A25" s="530"/>
      <c r="B25" s="530"/>
      <c r="C25" s="530"/>
      <c r="D25" s="530"/>
      <c r="E25" s="527"/>
      <c r="F25" s="527"/>
      <c r="G25" s="527"/>
      <c r="H25" s="261" t="s">
        <v>55</v>
      </c>
      <c r="I25" s="190">
        <v>380</v>
      </c>
      <c r="J25" s="527"/>
      <c r="K25" s="527"/>
      <c r="L25" s="527"/>
      <c r="M25" s="527"/>
      <c r="N25" s="527"/>
      <c r="O25" s="527"/>
      <c r="P25" s="527"/>
      <c r="Q25" s="527"/>
      <c r="R25" s="527"/>
    </row>
    <row r="26" spans="1:18" s="158" customFormat="1" ht="47.25" customHeight="1">
      <c r="A26" s="207">
        <v>14</v>
      </c>
      <c r="B26" s="207" t="s">
        <v>47</v>
      </c>
      <c r="C26" s="207">
        <v>5</v>
      </c>
      <c r="D26" s="207">
        <v>13</v>
      </c>
      <c r="E26" s="204" t="s">
        <v>4702</v>
      </c>
      <c r="F26" s="204" t="s">
        <v>4703</v>
      </c>
      <c r="G26" s="204" t="s">
        <v>4704</v>
      </c>
      <c r="H26" s="261" t="s">
        <v>2673</v>
      </c>
      <c r="I26" s="190">
        <v>140</v>
      </c>
      <c r="J26" s="204" t="s">
        <v>4705</v>
      </c>
      <c r="K26" s="204" t="s">
        <v>1620</v>
      </c>
      <c r="L26" s="204" t="s">
        <v>944</v>
      </c>
      <c r="M26" s="206">
        <v>20213.060000000001</v>
      </c>
      <c r="N26" s="206"/>
      <c r="O26" s="206">
        <v>20213.060000000001</v>
      </c>
      <c r="P26" s="206"/>
      <c r="Q26" s="204" t="s">
        <v>4706</v>
      </c>
      <c r="R26" s="204" t="s">
        <v>4707</v>
      </c>
    </row>
    <row r="27" spans="1:18" s="158" customFormat="1" ht="81.75" customHeight="1">
      <c r="A27" s="207">
        <v>15</v>
      </c>
      <c r="B27" s="207" t="s">
        <v>47</v>
      </c>
      <c r="C27" s="207">
        <v>1</v>
      </c>
      <c r="D27" s="207">
        <v>6</v>
      </c>
      <c r="E27" s="204" t="s">
        <v>4708</v>
      </c>
      <c r="F27" s="204" t="s">
        <v>4709</v>
      </c>
      <c r="G27" s="204" t="s">
        <v>4680</v>
      </c>
      <c r="H27" s="261" t="s">
        <v>742</v>
      </c>
      <c r="I27" s="190">
        <v>20</v>
      </c>
      <c r="J27" s="204" t="s">
        <v>4710</v>
      </c>
      <c r="K27" s="204" t="s">
        <v>1590</v>
      </c>
      <c r="L27" s="204" t="s">
        <v>944</v>
      </c>
      <c r="M27" s="206">
        <v>13595</v>
      </c>
      <c r="N27" s="206"/>
      <c r="O27" s="206">
        <v>13595</v>
      </c>
      <c r="P27" s="206"/>
      <c r="Q27" s="204" t="s">
        <v>4682</v>
      </c>
      <c r="R27" s="204" t="s">
        <v>4683</v>
      </c>
    </row>
    <row r="28" spans="1:18" s="158" customFormat="1" ht="58.5" customHeight="1">
      <c r="A28" s="207">
        <v>16</v>
      </c>
      <c r="B28" s="207" t="s">
        <v>1249</v>
      </c>
      <c r="C28" s="207">
        <v>4</v>
      </c>
      <c r="D28" s="207">
        <v>13</v>
      </c>
      <c r="E28" s="204" t="s">
        <v>4711</v>
      </c>
      <c r="F28" s="204" t="s">
        <v>4712</v>
      </c>
      <c r="G28" s="204" t="s">
        <v>4713</v>
      </c>
      <c r="H28" s="261" t="s">
        <v>2673</v>
      </c>
      <c r="I28" s="190">
        <v>20</v>
      </c>
      <c r="J28" s="204" t="s">
        <v>4714</v>
      </c>
      <c r="K28" s="204" t="s">
        <v>1615</v>
      </c>
      <c r="L28" s="204" t="s">
        <v>944</v>
      </c>
      <c r="M28" s="206">
        <v>13111.51</v>
      </c>
      <c r="N28" s="206"/>
      <c r="O28" s="206">
        <v>13111.51</v>
      </c>
      <c r="P28" s="206"/>
      <c r="Q28" s="204" t="s">
        <v>171</v>
      </c>
      <c r="R28" s="204" t="s">
        <v>4707</v>
      </c>
    </row>
    <row r="29" spans="1:18" s="158" customFormat="1" ht="58.5" customHeight="1">
      <c r="A29" s="207">
        <v>17</v>
      </c>
      <c r="B29" s="207" t="s">
        <v>1250</v>
      </c>
      <c r="C29" s="207">
        <v>5</v>
      </c>
      <c r="D29" s="207">
        <v>11</v>
      </c>
      <c r="E29" s="204" t="s">
        <v>4715</v>
      </c>
      <c r="F29" s="204" t="s">
        <v>4716</v>
      </c>
      <c r="G29" s="204" t="s">
        <v>994</v>
      </c>
      <c r="H29" s="261" t="s">
        <v>49</v>
      </c>
      <c r="I29" s="190">
        <v>15</v>
      </c>
      <c r="J29" s="204" t="s">
        <v>4717</v>
      </c>
      <c r="K29" s="204" t="s">
        <v>4718</v>
      </c>
      <c r="L29" s="204" t="s">
        <v>944</v>
      </c>
      <c r="M29" s="206">
        <v>2874</v>
      </c>
      <c r="N29" s="206"/>
      <c r="O29" s="206">
        <v>2874</v>
      </c>
      <c r="P29" s="206"/>
      <c r="Q29" s="204" t="s">
        <v>3140</v>
      </c>
      <c r="R29" s="204" t="s">
        <v>4719</v>
      </c>
    </row>
    <row r="30" spans="1:18" s="158" customFormat="1" ht="63.75" customHeight="1">
      <c r="A30" s="207">
        <v>18</v>
      </c>
      <c r="B30" s="207" t="s">
        <v>47</v>
      </c>
      <c r="C30" s="207">
        <v>4</v>
      </c>
      <c r="D30" s="207">
        <v>13</v>
      </c>
      <c r="E30" s="204" t="s">
        <v>4720</v>
      </c>
      <c r="F30" s="204" t="s">
        <v>4721</v>
      </c>
      <c r="G30" s="204" t="s">
        <v>2399</v>
      </c>
      <c r="H30" s="261" t="s">
        <v>2673</v>
      </c>
      <c r="I30" s="190">
        <v>60</v>
      </c>
      <c r="J30" s="204" t="s">
        <v>4722</v>
      </c>
      <c r="K30" s="204" t="s">
        <v>1615</v>
      </c>
      <c r="L30" s="204" t="s">
        <v>944</v>
      </c>
      <c r="M30" s="206">
        <v>4900</v>
      </c>
      <c r="N30" s="206"/>
      <c r="O30" s="206">
        <v>4900</v>
      </c>
      <c r="P30" s="206"/>
      <c r="Q30" s="204" t="s">
        <v>3140</v>
      </c>
      <c r="R30" s="204" t="s">
        <v>4719</v>
      </c>
    </row>
    <row r="31" spans="1:18" s="158" customFormat="1" ht="54.75" customHeight="1">
      <c r="A31" s="563">
        <v>19</v>
      </c>
      <c r="B31" s="563" t="s">
        <v>1250</v>
      </c>
      <c r="C31" s="563">
        <v>1</v>
      </c>
      <c r="D31" s="563">
        <v>13</v>
      </c>
      <c r="E31" s="501" t="s">
        <v>4723</v>
      </c>
      <c r="F31" s="501" t="s">
        <v>4724</v>
      </c>
      <c r="G31" s="501" t="s">
        <v>2031</v>
      </c>
      <c r="H31" s="261" t="s">
        <v>2605</v>
      </c>
      <c r="I31" s="190">
        <v>3</v>
      </c>
      <c r="J31" s="501" t="s">
        <v>4725</v>
      </c>
      <c r="K31" s="501" t="s">
        <v>1620</v>
      </c>
      <c r="L31" s="501" t="s">
        <v>944</v>
      </c>
      <c r="M31" s="565">
        <v>11085.93</v>
      </c>
      <c r="N31" s="565"/>
      <c r="O31" s="565">
        <v>11085.93</v>
      </c>
      <c r="P31" s="565"/>
      <c r="Q31" s="501" t="s">
        <v>171</v>
      </c>
      <c r="R31" s="501" t="s">
        <v>4707</v>
      </c>
    </row>
    <row r="32" spans="1:18" s="158" customFormat="1" ht="54.75" customHeight="1">
      <c r="A32" s="530"/>
      <c r="B32" s="530"/>
      <c r="C32" s="530"/>
      <c r="D32" s="530"/>
      <c r="E32" s="527"/>
      <c r="F32" s="527"/>
      <c r="G32" s="527"/>
      <c r="H32" s="261" t="s">
        <v>4726</v>
      </c>
      <c r="I32" s="190">
        <v>75</v>
      </c>
      <c r="J32" s="527"/>
      <c r="K32" s="527"/>
      <c r="L32" s="527"/>
      <c r="M32" s="527"/>
      <c r="N32" s="527"/>
      <c r="O32" s="527"/>
      <c r="P32" s="527"/>
      <c r="Q32" s="527"/>
      <c r="R32" s="527"/>
    </row>
    <row r="33" spans="1:18" s="158" customFormat="1" ht="84.75" customHeight="1">
      <c r="A33" s="207">
        <v>20</v>
      </c>
      <c r="B33" s="207" t="s">
        <v>1250</v>
      </c>
      <c r="C33" s="207">
        <v>5</v>
      </c>
      <c r="D33" s="207">
        <v>13</v>
      </c>
      <c r="E33" s="204" t="s">
        <v>4727</v>
      </c>
      <c r="F33" s="204" t="s">
        <v>4728</v>
      </c>
      <c r="G33" s="204" t="s">
        <v>4729</v>
      </c>
      <c r="H33" s="261" t="s">
        <v>2673</v>
      </c>
      <c r="I33" s="190">
        <v>15</v>
      </c>
      <c r="J33" s="204" t="s">
        <v>4730</v>
      </c>
      <c r="K33" s="204" t="s">
        <v>1620</v>
      </c>
      <c r="L33" s="204" t="s">
        <v>944</v>
      </c>
      <c r="M33" s="206">
        <v>9158.4599999999991</v>
      </c>
      <c r="N33" s="206">
        <v>7418.99</v>
      </c>
      <c r="O33" s="206">
        <v>9158.4599999999991</v>
      </c>
      <c r="P33" s="206"/>
      <c r="Q33" s="204" t="s">
        <v>171</v>
      </c>
      <c r="R33" s="204" t="s">
        <v>4707</v>
      </c>
    </row>
    <row r="34" spans="1:18" s="158" customFormat="1" ht="80.25" customHeight="1">
      <c r="A34" s="207">
        <v>21</v>
      </c>
      <c r="B34" s="207" t="s">
        <v>47</v>
      </c>
      <c r="C34" s="207">
        <v>4</v>
      </c>
      <c r="D34" s="207">
        <v>6</v>
      </c>
      <c r="E34" s="204" t="s">
        <v>4731</v>
      </c>
      <c r="F34" s="204" t="s">
        <v>4732</v>
      </c>
      <c r="G34" s="204" t="s">
        <v>4680</v>
      </c>
      <c r="H34" s="261" t="s">
        <v>49</v>
      </c>
      <c r="I34" s="190">
        <v>25</v>
      </c>
      <c r="J34" s="204" t="s">
        <v>4733</v>
      </c>
      <c r="K34" s="204" t="s">
        <v>4734</v>
      </c>
      <c r="L34" s="204" t="s">
        <v>944</v>
      </c>
      <c r="M34" s="206">
        <v>6569.81</v>
      </c>
      <c r="N34" s="206"/>
      <c r="O34" s="206">
        <v>6569.81</v>
      </c>
      <c r="P34" s="206"/>
      <c r="Q34" s="204" t="s">
        <v>171</v>
      </c>
      <c r="R34" s="204" t="s">
        <v>4707</v>
      </c>
    </row>
    <row r="35" spans="1:18" s="158" customFormat="1" ht="111" customHeight="1">
      <c r="A35" s="207">
        <v>22</v>
      </c>
      <c r="B35" s="207" t="s">
        <v>1250</v>
      </c>
      <c r="C35" s="207">
        <v>5</v>
      </c>
      <c r="D35" s="207">
        <v>13</v>
      </c>
      <c r="E35" s="204" t="s">
        <v>4735</v>
      </c>
      <c r="F35" s="204" t="s">
        <v>4736</v>
      </c>
      <c r="G35" s="204" t="s">
        <v>4737</v>
      </c>
      <c r="H35" s="261" t="s">
        <v>2673</v>
      </c>
      <c r="I35" s="190">
        <v>20</v>
      </c>
      <c r="J35" s="204" t="s">
        <v>4738</v>
      </c>
      <c r="K35" s="204" t="s">
        <v>4739</v>
      </c>
      <c r="L35" s="204" t="s">
        <v>944</v>
      </c>
      <c r="M35" s="206">
        <v>10688.4</v>
      </c>
      <c r="N35" s="206"/>
      <c r="O35" s="206">
        <v>10688.4</v>
      </c>
      <c r="P35" s="206"/>
      <c r="Q35" s="204" t="s">
        <v>171</v>
      </c>
      <c r="R35" s="204" t="s">
        <v>4707</v>
      </c>
    </row>
    <row r="36" spans="1:18" s="158" customFormat="1" ht="54" customHeight="1">
      <c r="A36" s="207">
        <v>23</v>
      </c>
      <c r="B36" s="207" t="s">
        <v>47</v>
      </c>
      <c r="C36" s="207">
        <v>1</v>
      </c>
      <c r="D36" s="207">
        <v>6</v>
      </c>
      <c r="E36" s="204" t="s">
        <v>4740</v>
      </c>
      <c r="F36" s="204" t="s">
        <v>4741</v>
      </c>
      <c r="G36" s="204" t="s">
        <v>2031</v>
      </c>
      <c r="H36" s="261" t="s">
        <v>4726</v>
      </c>
      <c r="I36" s="190">
        <v>15</v>
      </c>
      <c r="J36" s="204" t="s">
        <v>4742</v>
      </c>
      <c r="K36" s="204" t="s">
        <v>4718</v>
      </c>
      <c r="L36" s="204" t="s">
        <v>944</v>
      </c>
      <c r="M36" s="206">
        <v>6506.83</v>
      </c>
      <c r="N36" s="206"/>
      <c r="O36" s="206">
        <v>6506.83</v>
      </c>
      <c r="P36" s="206"/>
      <c r="Q36" s="204" t="s">
        <v>4682</v>
      </c>
      <c r="R36" s="204" t="s">
        <v>4683</v>
      </c>
    </row>
    <row r="37" spans="1:18" s="158" customFormat="1" ht="59.25" customHeight="1">
      <c r="A37" s="207">
        <v>24</v>
      </c>
      <c r="B37" s="207" t="s">
        <v>47</v>
      </c>
      <c r="C37" s="207">
        <v>1</v>
      </c>
      <c r="D37" s="207">
        <v>13</v>
      </c>
      <c r="E37" s="204" t="s">
        <v>4743</v>
      </c>
      <c r="F37" s="204" t="s">
        <v>4744</v>
      </c>
      <c r="G37" s="204" t="s">
        <v>917</v>
      </c>
      <c r="H37" s="261" t="s">
        <v>310</v>
      </c>
      <c r="I37" s="190">
        <v>60</v>
      </c>
      <c r="J37" s="204" t="s">
        <v>4745</v>
      </c>
      <c r="K37" s="204" t="s">
        <v>1545</v>
      </c>
      <c r="L37" s="204" t="s">
        <v>944</v>
      </c>
      <c r="M37" s="206">
        <v>7015.09</v>
      </c>
      <c r="N37" s="206"/>
      <c r="O37" s="206">
        <v>7015.09</v>
      </c>
      <c r="P37" s="206"/>
      <c r="Q37" s="204" t="s">
        <v>4682</v>
      </c>
      <c r="R37" s="204" t="s">
        <v>4683</v>
      </c>
    </row>
    <row r="38" spans="1:18" s="158" customFormat="1" ht="59.25" customHeight="1">
      <c r="A38" s="207">
        <v>25</v>
      </c>
      <c r="B38" s="207" t="s">
        <v>1262</v>
      </c>
      <c r="C38" s="207">
        <v>1</v>
      </c>
      <c r="D38" s="207">
        <v>10</v>
      </c>
      <c r="E38" s="204" t="s">
        <v>4746</v>
      </c>
      <c r="F38" s="204" t="s">
        <v>4747</v>
      </c>
      <c r="G38" s="204" t="s">
        <v>2173</v>
      </c>
      <c r="H38" s="261" t="s">
        <v>3272</v>
      </c>
      <c r="I38" s="190">
        <v>50</v>
      </c>
      <c r="J38" s="204" t="s">
        <v>4748</v>
      </c>
      <c r="K38" s="204" t="s">
        <v>4687</v>
      </c>
      <c r="L38" s="204" t="s">
        <v>944</v>
      </c>
      <c r="M38" s="206">
        <v>19780.13</v>
      </c>
      <c r="N38" s="206"/>
      <c r="O38" s="206">
        <v>19780.13</v>
      </c>
      <c r="P38" s="206"/>
      <c r="Q38" s="204" t="s">
        <v>4749</v>
      </c>
      <c r="R38" s="204" t="s">
        <v>4750</v>
      </c>
    </row>
    <row r="39" spans="1:18" s="158" customFormat="1" ht="51.75" customHeight="1">
      <c r="A39" s="207">
        <v>26</v>
      </c>
      <c r="B39" s="207" t="s">
        <v>1262</v>
      </c>
      <c r="C39" s="207">
        <v>1</v>
      </c>
      <c r="D39" s="207">
        <v>10</v>
      </c>
      <c r="E39" s="204" t="s">
        <v>4751</v>
      </c>
      <c r="F39" s="204" t="s">
        <v>4752</v>
      </c>
      <c r="G39" s="204" t="s">
        <v>2173</v>
      </c>
      <c r="H39" s="261" t="s">
        <v>3272</v>
      </c>
      <c r="I39" s="190">
        <v>50</v>
      </c>
      <c r="J39" s="204" t="s">
        <v>4753</v>
      </c>
      <c r="K39" s="204" t="s">
        <v>919</v>
      </c>
      <c r="L39" s="204" t="s">
        <v>944</v>
      </c>
      <c r="M39" s="206">
        <v>20000</v>
      </c>
      <c r="N39" s="206"/>
      <c r="O39" s="206">
        <v>20000</v>
      </c>
      <c r="P39" s="206"/>
      <c r="Q39" s="204" t="s">
        <v>4749</v>
      </c>
      <c r="R39" s="204" t="s">
        <v>4750</v>
      </c>
    </row>
    <row r="40" spans="1:18" s="158" customFormat="1" ht="60.75" customHeight="1">
      <c r="A40" s="207">
        <v>27</v>
      </c>
      <c r="B40" s="207" t="s">
        <v>1262</v>
      </c>
      <c r="C40" s="207">
        <v>1</v>
      </c>
      <c r="D40" s="207">
        <v>10</v>
      </c>
      <c r="E40" s="204" t="s">
        <v>4754</v>
      </c>
      <c r="F40" s="204" t="s">
        <v>4752</v>
      </c>
      <c r="G40" s="204" t="s">
        <v>2173</v>
      </c>
      <c r="H40" s="261" t="s">
        <v>3272</v>
      </c>
      <c r="I40" s="190">
        <v>50</v>
      </c>
      <c r="J40" s="204" t="s">
        <v>4753</v>
      </c>
      <c r="K40" s="204" t="s">
        <v>4755</v>
      </c>
      <c r="L40" s="204" t="s">
        <v>944</v>
      </c>
      <c r="M40" s="206">
        <v>19932.73</v>
      </c>
      <c r="N40" s="206"/>
      <c r="O40" s="206">
        <v>19932.73</v>
      </c>
      <c r="P40" s="206"/>
      <c r="Q40" s="204" t="s">
        <v>4749</v>
      </c>
      <c r="R40" s="204" t="s">
        <v>4750</v>
      </c>
    </row>
    <row r="41" spans="1:18" s="158" customFormat="1" ht="59.25" customHeight="1">
      <c r="A41" s="207">
        <v>28</v>
      </c>
      <c r="B41" s="207" t="s">
        <v>1262</v>
      </c>
      <c r="C41" s="207">
        <v>1</v>
      </c>
      <c r="D41" s="207">
        <v>10</v>
      </c>
      <c r="E41" s="204" t="s">
        <v>1996</v>
      </c>
      <c r="F41" s="204" t="s">
        <v>4752</v>
      </c>
      <c r="G41" s="204" t="s">
        <v>2173</v>
      </c>
      <c r="H41" s="261" t="s">
        <v>3272</v>
      </c>
      <c r="I41" s="190">
        <v>50</v>
      </c>
      <c r="J41" s="204" t="s">
        <v>4753</v>
      </c>
      <c r="K41" s="204" t="s">
        <v>1590</v>
      </c>
      <c r="L41" s="204" t="s">
        <v>944</v>
      </c>
      <c r="M41" s="206">
        <v>20000</v>
      </c>
      <c r="N41" s="206"/>
      <c r="O41" s="206">
        <v>20000</v>
      </c>
      <c r="P41" s="206"/>
      <c r="Q41" s="204" t="s">
        <v>4749</v>
      </c>
      <c r="R41" s="277" t="s">
        <v>4750</v>
      </c>
    </row>
    <row r="42" spans="1:18" s="158" customFormat="1" ht="62.25" customHeight="1">
      <c r="A42" s="207">
        <v>29</v>
      </c>
      <c r="B42" s="207" t="s">
        <v>1250</v>
      </c>
      <c r="C42" s="207">
        <v>1</v>
      </c>
      <c r="D42" s="207">
        <v>12</v>
      </c>
      <c r="E42" s="204" t="s">
        <v>4756</v>
      </c>
      <c r="F42" s="204" t="s">
        <v>4757</v>
      </c>
      <c r="G42" s="204" t="s">
        <v>2173</v>
      </c>
      <c r="H42" s="261" t="s">
        <v>4758</v>
      </c>
      <c r="I42" s="190">
        <v>250</v>
      </c>
      <c r="J42" s="204" t="s">
        <v>4759</v>
      </c>
      <c r="K42" s="204" t="s">
        <v>4687</v>
      </c>
      <c r="L42" s="204" t="s">
        <v>944</v>
      </c>
      <c r="M42" s="206">
        <v>18582.84</v>
      </c>
      <c r="N42" s="206"/>
      <c r="O42" s="206">
        <v>18582.84</v>
      </c>
      <c r="P42" s="206"/>
      <c r="Q42" s="204" t="s">
        <v>4760</v>
      </c>
      <c r="R42" s="204" t="s">
        <v>4761</v>
      </c>
    </row>
    <row r="43" spans="1:18" s="158" customFormat="1" ht="40.5" customHeight="1">
      <c r="A43" s="566">
        <v>30</v>
      </c>
      <c r="B43" s="568">
        <v>1</v>
      </c>
      <c r="C43" s="568">
        <v>5</v>
      </c>
      <c r="D43" s="566">
        <v>4</v>
      </c>
      <c r="E43" s="566" t="s">
        <v>4762</v>
      </c>
      <c r="F43" s="566" t="s">
        <v>4763</v>
      </c>
      <c r="G43" s="566" t="s">
        <v>108</v>
      </c>
      <c r="H43" s="566" t="s">
        <v>4764</v>
      </c>
      <c r="I43" s="568">
        <v>60</v>
      </c>
      <c r="J43" s="566" t="s">
        <v>4765</v>
      </c>
      <c r="K43" s="566" t="s">
        <v>944</v>
      </c>
      <c r="L43" s="570" t="s">
        <v>35</v>
      </c>
      <c r="M43" s="566" t="s">
        <v>944</v>
      </c>
      <c r="N43" s="572">
        <v>10000</v>
      </c>
      <c r="O43" s="566" t="s">
        <v>944</v>
      </c>
      <c r="P43" s="572">
        <v>10000</v>
      </c>
      <c r="Q43" s="566" t="s">
        <v>4643</v>
      </c>
      <c r="R43" s="566" t="s">
        <v>4644</v>
      </c>
    </row>
    <row r="44" spans="1:18" s="141" customFormat="1" ht="27.75" customHeight="1">
      <c r="A44" s="567"/>
      <c r="B44" s="569"/>
      <c r="C44" s="569"/>
      <c r="D44" s="567"/>
      <c r="E44" s="567"/>
      <c r="F44" s="567"/>
      <c r="G44" s="567"/>
      <c r="H44" s="567"/>
      <c r="I44" s="569"/>
      <c r="J44" s="567"/>
      <c r="K44" s="567"/>
      <c r="L44" s="571"/>
      <c r="M44" s="567"/>
      <c r="N44" s="573"/>
      <c r="O44" s="567"/>
      <c r="P44" s="573"/>
      <c r="Q44" s="567"/>
      <c r="R44" s="567"/>
    </row>
    <row r="45" spans="1:18" s="203" customFormat="1" ht="63.75">
      <c r="A45" s="254">
        <v>31</v>
      </c>
      <c r="B45" s="254">
        <v>3</v>
      </c>
      <c r="C45" s="254">
        <v>1</v>
      </c>
      <c r="D45" s="254">
        <v>6</v>
      </c>
      <c r="E45" s="254" t="s">
        <v>4766</v>
      </c>
      <c r="F45" s="254" t="s">
        <v>4767</v>
      </c>
      <c r="G45" s="254" t="s">
        <v>51</v>
      </c>
      <c r="H45" s="254" t="s">
        <v>4768</v>
      </c>
      <c r="I45" s="254">
        <v>10</v>
      </c>
      <c r="J45" s="254" t="s">
        <v>4769</v>
      </c>
      <c r="K45" s="254" t="s">
        <v>944</v>
      </c>
      <c r="L45" s="306" t="s">
        <v>47</v>
      </c>
      <c r="M45" s="254" t="s">
        <v>944</v>
      </c>
      <c r="N45" s="18">
        <v>36000</v>
      </c>
      <c r="O45" s="254" t="s">
        <v>944</v>
      </c>
      <c r="P45" s="18">
        <v>36000</v>
      </c>
      <c r="Q45" s="254" t="s">
        <v>4643</v>
      </c>
      <c r="R45" s="254" t="s">
        <v>4644</v>
      </c>
    </row>
    <row r="46" spans="1:18" s="203" customFormat="1" ht="38.25">
      <c r="A46" s="254">
        <v>32</v>
      </c>
      <c r="B46" s="254">
        <v>1</v>
      </c>
      <c r="C46" s="254">
        <v>1</v>
      </c>
      <c r="D46" s="254">
        <v>6</v>
      </c>
      <c r="E46" s="254" t="s">
        <v>4770</v>
      </c>
      <c r="F46" s="254" t="s">
        <v>4771</v>
      </c>
      <c r="G46" s="254" t="s">
        <v>4772</v>
      </c>
      <c r="H46" s="254" t="s">
        <v>4773</v>
      </c>
      <c r="I46" s="254">
        <v>2000</v>
      </c>
      <c r="J46" s="254" t="s">
        <v>4774</v>
      </c>
      <c r="K46" s="254" t="s">
        <v>944</v>
      </c>
      <c r="L46" s="254" t="s">
        <v>35</v>
      </c>
      <c r="M46" s="254" t="s">
        <v>944</v>
      </c>
      <c r="N46" s="18">
        <v>5000</v>
      </c>
      <c r="O46" s="254" t="s">
        <v>944</v>
      </c>
      <c r="P46" s="18">
        <v>5000</v>
      </c>
      <c r="Q46" s="254" t="s">
        <v>4643</v>
      </c>
      <c r="R46" s="254" t="s">
        <v>4644</v>
      </c>
    </row>
    <row r="47" spans="1:18" s="203" customFormat="1" ht="51">
      <c r="A47" s="254">
        <v>33</v>
      </c>
      <c r="B47" s="254">
        <v>1</v>
      </c>
      <c r="C47" s="254">
        <v>1</v>
      </c>
      <c r="D47" s="254">
        <v>9</v>
      </c>
      <c r="E47" s="254" t="s">
        <v>4775</v>
      </c>
      <c r="F47" s="254" t="s">
        <v>4767</v>
      </c>
      <c r="G47" s="254" t="s">
        <v>51</v>
      </c>
      <c r="H47" s="254" t="s">
        <v>4776</v>
      </c>
      <c r="I47" s="254">
        <v>15</v>
      </c>
      <c r="J47" s="254" t="s">
        <v>4777</v>
      </c>
      <c r="K47" s="254" t="s">
        <v>944</v>
      </c>
      <c r="L47" s="254" t="s">
        <v>53</v>
      </c>
      <c r="M47" s="254" t="s">
        <v>944</v>
      </c>
      <c r="N47" s="18">
        <v>25000</v>
      </c>
      <c r="O47" s="254" t="s">
        <v>944</v>
      </c>
      <c r="P47" s="18">
        <v>25000</v>
      </c>
      <c r="Q47" s="254" t="s">
        <v>4643</v>
      </c>
      <c r="R47" s="254" t="s">
        <v>4644</v>
      </c>
    </row>
    <row r="48" spans="1:18" s="203" customFormat="1" ht="38.25">
      <c r="A48" s="254">
        <v>34</v>
      </c>
      <c r="B48" s="254">
        <v>3</v>
      </c>
      <c r="C48" s="254">
        <v>2</v>
      </c>
      <c r="D48" s="254">
        <v>10</v>
      </c>
      <c r="E48" s="254" t="s">
        <v>4638</v>
      </c>
      <c r="F48" s="254" t="s">
        <v>4639</v>
      </c>
      <c r="G48" s="254" t="s">
        <v>4778</v>
      </c>
      <c r="H48" s="254" t="s">
        <v>4779</v>
      </c>
      <c r="I48" s="254">
        <v>10</v>
      </c>
      <c r="J48" s="254" t="s">
        <v>4774</v>
      </c>
      <c r="K48" s="254" t="s">
        <v>944</v>
      </c>
      <c r="L48" s="254" t="s">
        <v>44</v>
      </c>
      <c r="M48" s="254" t="s">
        <v>944</v>
      </c>
      <c r="N48" s="18">
        <v>32000</v>
      </c>
      <c r="O48" s="254" t="s">
        <v>944</v>
      </c>
      <c r="P48" s="18">
        <v>32000</v>
      </c>
      <c r="Q48" s="254" t="s">
        <v>4643</v>
      </c>
      <c r="R48" s="254" t="s">
        <v>4644</v>
      </c>
    </row>
    <row r="49" spans="1:18" s="203" customFormat="1" ht="51">
      <c r="A49" s="254">
        <v>35</v>
      </c>
      <c r="B49" s="254">
        <v>3</v>
      </c>
      <c r="C49" s="254">
        <v>2</v>
      </c>
      <c r="D49" s="254">
        <v>10</v>
      </c>
      <c r="E49" s="254" t="s">
        <v>4780</v>
      </c>
      <c r="F49" s="254" t="s">
        <v>4647</v>
      </c>
      <c r="G49" s="254" t="s">
        <v>2162</v>
      </c>
      <c r="H49" s="254" t="s">
        <v>4781</v>
      </c>
      <c r="I49" s="306">
        <v>300000</v>
      </c>
      <c r="J49" s="254" t="s">
        <v>4642</v>
      </c>
      <c r="K49" s="254" t="s">
        <v>944</v>
      </c>
      <c r="L49" s="254" t="s">
        <v>47</v>
      </c>
      <c r="M49" s="254" t="s">
        <v>944</v>
      </c>
      <c r="N49" s="18">
        <v>63000</v>
      </c>
      <c r="O49" s="254" t="s">
        <v>944</v>
      </c>
      <c r="P49" s="18">
        <v>63000</v>
      </c>
      <c r="Q49" s="254" t="s">
        <v>4643</v>
      </c>
      <c r="R49" s="254" t="s">
        <v>4644</v>
      </c>
    </row>
    <row r="50" spans="1:18" s="203" customFormat="1" ht="51">
      <c r="A50" s="254">
        <v>36</v>
      </c>
      <c r="B50" s="254">
        <v>6</v>
      </c>
      <c r="C50" s="254">
        <v>5</v>
      </c>
      <c r="D50" s="254">
        <v>11</v>
      </c>
      <c r="E50" s="64" t="s">
        <v>4782</v>
      </c>
      <c r="F50" s="254" t="s">
        <v>4657</v>
      </c>
      <c r="G50" s="254" t="s">
        <v>1362</v>
      </c>
      <c r="H50" s="254" t="s">
        <v>4783</v>
      </c>
      <c r="I50" s="254">
        <v>30</v>
      </c>
      <c r="J50" s="254" t="s">
        <v>4642</v>
      </c>
      <c r="K50" s="254" t="s">
        <v>944</v>
      </c>
      <c r="L50" s="254" t="s">
        <v>50</v>
      </c>
      <c r="M50" s="254" t="s">
        <v>944</v>
      </c>
      <c r="N50" s="18">
        <v>13000</v>
      </c>
      <c r="O50" s="254" t="s">
        <v>944</v>
      </c>
      <c r="P50" s="18">
        <v>13000</v>
      </c>
      <c r="Q50" s="254" t="s">
        <v>4643</v>
      </c>
      <c r="R50" s="254" t="s">
        <v>4644</v>
      </c>
    </row>
    <row r="51" spans="1:18" s="203" customFormat="1" ht="51">
      <c r="A51" s="254">
        <v>37</v>
      </c>
      <c r="B51" s="254">
        <v>1</v>
      </c>
      <c r="C51" s="254">
        <v>5</v>
      </c>
      <c r="D51" s="254">
        <v>11</v>
      </c>
      <c r="E51" s="254" t="s">
        <v>4784</v>
      </c>
      <c r="F51" s="254" t="s">
        <v>4653</v>
      </c>
      <c r="G51" s="254" t="s">
        <v>4785</v>
      </c>
      <c r="H51" s="254" t="s">
        <v>4776</v>
      </c>
      <c r="I51" s="254">
        <v>5000</v>
      </c>
      <c r="J51" s="254" t="s">
        <v>4642</v>
      </c>
      <c r="K51" s="254" t="s">
        <v>944</v>
      </c>
      <c r="L51" s="254" t="s">
        <v>42</v>
      </c>
      <c r="M51" s="254" t="s">
        <v>944</v>
      </c>
      <c r="N51" s="18">
        <v>13000</v>
      </c>
      <c r="O51" s="254" t="s">
        <v>944</v>
      </c>
      <c r="P51" s="18">
        <v>13000</v>
      </c>
      <c r="Q51" s="254" t="s">
        <v>4643</v>
      </c>
      <c r="R51" s="254" t="s">
        <v>4644</v>
      </c>
    </row>
    <row r="52" spans="1:18" s="203" customFormat="1" ht="178.5">
      <c r="A52" s="254">
        <v>38</v>
      </c>
      <c r="B52" s="254">
        <v>1</v>
      </c>
      <c r="C52" s="254">
        <v>1</v>
      </c>
      <c r="D52" s="254">
        <v>13</v>
      </c>
      <c r="E52" s="254" t="s">
        <v>4786</v>
      </c>
      <c r="F52" s="254" t="s">
        <v>5393</v>
      </c>
      <c r="G52" s="254" t="s">
        <v>48</v>
      </c>
      <c r="H52" s="254" t="s">
        <v>3724</v>
      </c>
      <c r="I52" s="254">
        <v>1000</v>
      </c>
      <c r="J52" s="254" t="s">
        <v>2374</v>
      </c>
      <c r="K52" s="254" t="s">
        <v>944</v>
      </c>
      <c r="L52" s="254" t="s">
        <v>35</v>
      </c>
      <c r="M52" s="254" t="s">
        <v>944</v>
      </c>
      <c r="N52" s="18">
        <v>11000</v>
      </c>
      <c r="O52" s="254" t="s">
        <v>944</v>
      </c>
      <c r="P52" s="18">
        <v>11000</v>
      </c>
      <c r="Q52" s="254" t="s">
        <v>4643</v>
      </c>
      <c r="R52" s="254" t="s">
        <v>4644</v>
      </c>
    </row>
    <row r="53" spans="1:18" s="203" customFormat="1" ht="38.25">
      <c r="A53" s="254">
        <v>39</v>
      </c>
      <c r="B53" s="254">
        <v>3</v>
      </c>
      <c r="C53" s="254">
        <v>2</v>
      </c>
      <c r="D53" s="254">
        <v>12</v>
      </c>
      <c r="E53" s="254" t="s">
        <v>4787</v>
      </c>
      <c r="F53" s="254" t="s">
        <v>4788</v>
      </c>
      <c r="G53" s="254" t="s">
        <v>4789</v>
      </c>
      <c r="H53" s="254" t="s">
        <v>4776</v>
      </c>
      <c r="I53" s="254">
        <v>150</v>
      </c>
      <c r="J53" s="254" t="s">
        <v>4790</v>
      </c>
      <c r="K53" s="254" t="s">
        <v>944</v>
      </c>
      <c r="L53" s="254" t="s">
        <v>35</v>
      </c>
      <c r="M53" s="254" t="s">
        <v>944</v>
      </c>
      <c r="N53" s="18">
        <v>12000</v>
      </c>
      <c r="O53" s="254" t="s">
        <v>944</v>
      </c>
      <c r="P53" s="18">
        <v>12000</v>
      </c>
      <c r="Q53" s="254" t="s">
        <v>4643</v>
      </c>
      <c r="R53" s="254" t="s">
        <v>4644</v>
      </c>
    </row>
    <row r="54" spans="1:18" s="203" customFormat="1" ht="38.25">
      <c r="A54" s="307">
        <v>40</v>
      </c>
      <c r="B54" s="231">
        <v>1</v>
      </c>
      <c r="C54" s="231">
        <v>1</v>
      </c>
      <c r="D54" s="231">
        <v>13</v>
      </c>
      <c r="E54" s="231" t="s">
        <v>4791</v>
      </c>
      <c r="F54" s="231" t="s">
        <v>4792</v>
      </c>
      <c r="G54" s="231" t="s">
        <v>37</v>
      </c>
      <c r="H54" s="231" t="s">
        <v>4776</v>
      </c>
      <c r="I54" s="231">
        <v>100</v>
      </c>
      <c r="J54" s="231" t="s">
        <v>4793</v>
      </c>
      <c r="K54" s="231" t="s">
        <v>944</v>
      </c>
      <c r="L54" s="231" t="s">
        <v>38</v>
      </c>
      <c r="M54" s="231" t="s">
        <v>944</v>
      </c>
      <c r="N54" s="241">
        <v>20000</v>
      </c>
      <c r="O54" s="231" t="s">
        <v>944</v>
      </c>
      <c r="P54" s="241">
        <v>20000</v>
      </c>
      <c r="Q54" s="231" t="s">
        <v>4643</v>
      </c>
      <c r="R54" s="308" t="s">
        <v>4644</v>
      </c>
    </row>
    <row r="55" spans="1:18" s="203" customFormat="1">
      <c r="A55" s="574">
        <v>41</v>
      </c>
      <c r="B55" s="574">
        <v>6</v>
      </c>
      <c r="C55" s="574">
        <v>5</v>
      </c>
      <c r="D55" s="574">
        <v>4</v>
      </c>
      <c r="E55" s="574" t="s">
        <v>4794</v>
      </c>
      <c r="F55" s="574" t="s">
        <v>4795</v>
      </c>
      <c r="G55" s="574" t="s">
        <v>51</v>
      </c>
      <c r="H55" s="574" t="s">
        <v>4776</v>
      </c>
      <c r="I55" s="574">
        <v>25</v>
      </c>
      <c r="J55" s="574" t="s">
        <v>4796</v>
      </c>
      <c r="K55" s="574" t="s">
        <v>944</v>
      </c>
      <c r="L55" s="574" t="s">
        <v>1262</v>
      </c>
      <c r="M55" s="574" t="s">
        <v>944</v>
      </c>
      <c r="N55" s="575">
        <v>78384.34</v>
      </c>
      <c r="O55" s="574" t="s">
        <v>944</v>
      </c>
      <c r="P55" s="575">
        <v>61701.760000000002</v>
      </c>
      <c r="Q55" s="574" t="s">
        <v>4797</v>
      </c>
      <c r="R55" s="574" t="s">
        <v>4798</v>
      </c>
    </row>
    <row r="56" spans="1:18" s="203" customFormat="1">
      <c r="A56" s="574"/>
      <c r="B56" s="574"/>
      <c r="C56" s="574"/>
      <c r="D56" s="574"/>
      <c r="E56" s="574"/>
      <c r="F56" s="574"/>
      <c r="G56" s="574"/>
      <c r="H56" s="574"/>
      <c r="I56" s="574"/>
      <c r="J56" s="574"/>
      <c r="K56" s="574"/>
      <c r="L56" s="574"/>
      <c r="M56" s="574"/>
      <c r="N56" s="575"/>
      <c r="O56" s="574"/>
      <c r="P56" s="575"/>
      <c r="Q56" s="574"/>
      <c r="R56" s="574"/>
    </row>
    <row r="57" spans="1:18" s="203" customFormat="1">
      <c r="A57" s="567"/>
      <c r="B57" s="567"/>
      <c r="C57" s="567"/>
      <c r="D57" s="567"/>
      <c r="E57" s="567"/>
      <c r="F57" s="567"/>
      <c r="G57" s="567"/>
      <c r="H57" s="567"/>
      <c r="I57" s="567"/>
      <c r="J57" s="567"/>
      <c r="K57" s="567"/>
      <c r="L57" s="567"/>
      <c r="M57" s="567"/>
      <c r="N57" s="573"/>
      <c r="O57" s="567"/>
      <c r="P57" s="573"/>
      <c r="Q57" s="567"/>
      <c r="R57" s="567"/>
    </row>
    <row r="58" spans="1:18" s="203" customFormat="1" ht="45" customHeight="1">
      <c r="A58" s="254">
        <v>42</v>
      </c>
      <c r="B58" s="254">
        <v>1</v>
      </c>
      <c r="C58" s="254">
        <v>5</v>
      </c>
      <c r="D58" s="254">
        <v>4</v>
      </c>
      <c r="E58" s="254" t="s">
        <v>4799</v>
      </c>
      <c r="F58" s="254" t="s">
        <v>4800</v>
      </c>
      <c r="G58" s="254" t="s">
        <v>108</v>
      </c>
      <c r="H58" s="254" t="s">
        <v>4776</v>
      </c>
      <c r="I58" s="254">
        <v>50</v>
      </c>
      <c r="J58" s="254" t="s">
        <v>4801</v>
      </c>
      <c r="K58" s="254" t="s">
        <v>944</v>
      </c>
      <c r="L58" s="254" t="s">
        <v>42</v>
      </c>
      <c r="M58" s="254" t="s">
        <v>944</v>
      </c>
      <c r="N58" s="18">
        <v>19920</v>
      </c>
      <c r="O58" s="254" t="s">
        <v>944</v>
      </c>
      <c r="P58" s="18">
        <v>18000</v>
      </c>
      <c r="Q58" s="254" t="s">
        <v>4802</v>
      </c>
      <c r="R58" s="254" t="s">
        <v>4803</v>
      </c>
    </row>
    <row r="59" spans="1:18" s="203" customFormat="1">
      <c r="A59" s="566">
        <v>43</v>
      </c>
      <c r="B59" s="566">
        <v>2</v>
      </c>
      <c r="C59" s="566">
        <v>1</v>
      </c>
      <c r="D59" s="566">
        <v>6</v>
      </c>
      <c r="E59" s="566" t="s">
        <v>4804</v>
      </c>
      <c r="F59" s="566" t="s">
        <v>4805</v>
      </c>
      <c r="G59" s="566" t="s">
        <v>51</v>
      </c>
      <c r="H59" s="566" t="s">
        <v>4776</v>
      </c>
      <c r="I59" s="566">
        <v>42</v>
      </c>
      <c r="J59" s="566" t="s">
        <v>4806</v>
      </c>
      <c r="K59" s="566" t="s">
        <v>944</v>
      </c>
      <c r="L59" s="566" t="s">
        <v>1106</v>
      </c>
      <c r="M59" s="566" t="s">
        <v>944</v>
      </c>
      <c r="N59" s="572">
        <v>18943.599999999999</v>
      </c>
      <c r="O59" s="566" t="s">
        <v>944</v>
      </c>
      <c r="P59" s="572">
        <v>15213.6</v>
      </c>
      <c r="Q59" s="566" t="s">
        <v>4682</v>
      </c>
      <c r="R59" s="566" t="s">
        <v>4807</v>
      </c>
    </row>
    <row r="60" spans="1:18" s="203" customFormat="1">
      <c r="A60" s="574"/>
      <c r="B60" s="574"/>
      <c r="C60" s="574"/>
      <c r="D60" s="574"/>
      <c r="E60" s="574"/>
      <c r="F60" s="574"/>
      <c r="G60" s="574"/>
      <c r="H60" s="574"/>
      <c r="I60" s="574"/>
      <c r="J60" s="574"/>
      <c r="K60" s="574"/>
      <c r="L60" s="574"/>
      <c r="M60" s="574"/>
      <c r="N60" s="575"/>
      <c r="O60" s="574"/>
      <c r="P60" s="575"/>
      <c r="Q60" s="574"/>
      <c r="R60" s="574"/>
    </row>
    <row r="61" spans="1:18" s="203" customFormat="1">
      <c r="A61" s="574"/>
      <c r="B61" s="574"/>
      <c r="C61" s="574"/>
      <c r="D61" s="574"/>
      <c r="E61" s="574"/>
      <c r="F61" s="574"/>
      <c r="G61" s="574"/>
      <c r="H61" s="574"/>
      <c r="I61" s="574"/>
      <c r="J61" s="574"/>
      <c r="K61" s="574"/>
      <c r="L61" s="574"/>
      <c r="M61" s="574"/>
      <c r="N61" s="575"/>
      <c r="O61" s="574"/>
      <c r="P61" s="575"/>
      <c r="Q61" s="574"/>
      <c r="R61" s="574"/>
    </row>
    <row r="62" spans="1:18" s="203" customFormat="1">
      <c r="A62" s="567"/>
      <c r="B62" s="567"/>
      <c r="C62" s="567"/>
      <c r="D62" s="567"/>
      <c r="E62" s="567"/>
      <c r="F62" s="567"/>
      <c r="G62" s="567"/>
      <c r="H62" s="567"/>
      <c r="I62" s="567"/>
      <c r="J62" s="567"/>
      <c r="K62" s="567"/>
      <c r="L62" s="567"/>
      <c r="M62" s="567"/>
      <c r="N62" s="573"/>
      <c r="O62" s="567"/>
      <c r="P62" s="573"/>
      <c r="Q62" s="567"/>
      <c r="R62" s="567"/>
    </row>
    <row r="63" spans="1:18" s="203" customFormat="1">
      <c r="A63" s="566">
        <v>44</v>
      </c>
      <c r="B63" s="566">
        <v>2</v>
      </c>
      <c r="C63" s="566">
        <v>1</v>
      </c>
      <c r="D63" s="566">
        <v>6</v>
      </c>
      <c r="E63" s="566" t="s">
        <v>4808</v>
      </c>
      <c r="F63" s="566" t="s">
        <v>4809</v>
      </c>
      <c r="G63" s="566" t="s">
        <v>51</v>
      </c>
      <c r="H63" s="566" t="s">
        <v>4776</v>
      </c>
      <c r="I63" s="566">
        <v>45</v>
      </c>
      <c r="J63" s="566" t="s">
        <v>4806</v>
      </c>
      <c r="K63" s="566" t="s">
        <v>944</v>
      </c>
      <c r="L63" s="566" t="s">
        <v>38</v>
      </c>
      <c r="M63" s="566" t="s">
        <v>944</v>
      </c>
      <c r="N63" s="576">
        <v>49185</v>
      </c>
      <c r="O63" s="566" t="s">
        <v>944</v>
      </c>
      <c r="P63" s="572">
        <v>44710</v>
      </c>
      <c r="Q63" s="566" t="s">
        <v>4682</v>
      </c>
      <c r="R63" s="566" t="s">
        <v>4807</v>
      </c>
    </row>
    <row r="64" spans="1:18" s="203" customFormat="1">
      <c r="A64" s="574"/>
      <c r="B64" s="574"/>
      <c r="C64" s="574"/>
      <c r="D64" s="574"/>
      <c r="E64" s="574"/>
      <c r="F64" s="574"/>
      <c r="G64" s="574"/>
      <c r="H64" s="574"/>
      <c r="I64" s="574"/>
      <c r="J64" s="574"/>
      <c r="K64" s="574"/>
      <c r="L64" s="574"/>
      <c r="M64" s="574"/>
      <c r="N64" s="577"/>
      <c r="O64" s="574"/>
      <c r="P64" s="575"/>
      <c r="Q64" s="574"/>
      <c r="R64" s="574"/>
    </row>
    <row r="65" spans="1:18" s="203" customFormat="1" ht="33" customHeight="1">
      <c r="A65" s="567"/>
      <c r="B65" s="567"/>
      <c r="C65" s="567"/>
      <c r="D65" s="567"/>
      <c r="E65" s="567"/>
      <c r="F65" s="567"/>
      <c r="G65" s="567"/>
      <c r="H65" s="567"/>
      <c r="I65" s="567"/>
      <c r="J65" s="567"/>
      <c r="K65" s="567"/>
      <c r="L65" s="567"/>
      <c r="M65" s="567"/>
      <c r="N65" s="578"/>
      <c r="O65" s="567"/>
      <c r="P65" s="573"/>
      <c r="Q65" s="567"/>
      <c r="R65" s="567"/>
    </row>
    <row r="66" spans="1:18" s="203" customFormat="1">
      <c r="A66" s="566">
        <v>45</v>
      </c>
      <c r="B66" s="566">
        <v>6</v>
      </c>
      <c r="C66" s="566">
        <v>1</v>
      </c>
      <c r="D66" s="566">
        <v>9</v>
      </c>
      <c r="E66" s="566" t="s">
        <v>4810</v>
      </c>
      <c r="F66" s="566" t="s">
        <v>4811</v>
      </c>
      <c r="G66" s="566" t="s">
        <v>108</v>
      </c>
      <c r="H66" s="566" t="s">
        <v>4776</v>
      </c>
      <c r="I66" s="566">
        <v>40</v>
      </c>
      <c r="J66" s="566" t="s">
        <v>4796</v>
      </c>
      <c r="K66" s="566" t="s">
        <v>944</v>
      </c>
      <c r="L66" s="566" t="s">
        <v>42</v>
      </c>
      <c r="M66" s="566" t="s">
        <v>944</v>
      </c>
      <c r="N66" s="572">
        <v>12759.3</v>
      </c>
      <c r="O66" s="566" t="s">
        <v>944</v>
      </c>
      <c r="P66" s="572">
        <v>10959.3</v>
      </c>
      <c r="Q66" s="566" t="s">
        <v>3140</v>
      </c>
      <c r="R66" s="566" t="s">
        <v>4812</v>
      </c>
    </row>
    <row r="67" spans="1:18" s="203" customFormat="1" ht="26.25" customHeight="1">
      <c r="A67" s="567"/>
      <c r="B67" s="567"/>
      <c r="C67" s="567"/>
      <c r="D67" s="567"/>
      <c r="E67" s="567"/>
      <c r="F67" s="567"/>
      <c r="G67" s="567"/>
      <c r="H67" s="567"/>
      <c r="I67" s="567"/>
      <c r="J67" s="567"/>
      <c r="K67" s="567"/>
      <c r="L67" s="567"/>
      <c r="M67" s="567"/>
      <c r="N67" s="573"/>
      <c r="O67" s="567"/>
      <c r="P67" s="573"/>
      <c r="Q67" s="567"/>
      <c r="R67" s="567"/>
    </row>
    <row r="68" spans="1:18" s="203" customFormat="1">
      <c r="A68" s="566">
        <v>46</v>
      </c>
      <c r="B68" s="566">
        <v>6</v>
      </c>
      <c r="C68" s="566">
        <v>1</v>
      </c>
      <c r="D68" s="566">
        <v>9</v>
      </c>
      <c r="E68" s="566" t="s">
        <v>4813</v>
      </c>
      <c r="F68" s="566" t="s">
        <v>4814</v>
      </c>
      <c r="G68" s="566" t="s">
        <v>108</v>
      </c>
      <c r="H68" s="254" t="s">
        <v>4815</v>
      </c>
      <c r="I68" s="254">
        <v>2</v>
      </c>
      <c r="J68" s="566" t="s">
        <v>4796</v>
      </c>
      <c r="K68" s="566" t="s">
        <v>944</v>
      </c>
      <c r="L68" s="566" t="s">
        <v>38</v>
      </c>
      <c r="M68" s="566" t="s">
        <v>944</v>
      </c>
      <c r="N68" s="572">
        <v>7109.4</v>
      </c>
      <c r="O68" s="566" t="s">
        <v>944</v>
      </c>
      <c r="P68" s="572">
        <v>7109.4</v>
      </c>
      <c r="Q68" s="566" t="s">
        <v>3140</v>
      </c>
      <c r="R68" s="566" t="s">
        <v>4812</v>
      </c>
    </row>
    <row r="69" spans="1:18" s="203" customFormat="1">
      <c r="A69" s="574"/>
      <c r="B69" s="574"/>
      <c r="C69" s="574"/>
      <c r="D69" s="574"/>
      <c r="E69" s="574"/>
      <c r="F69" s="574"/>
      <c r="G69" s="574"/>
      <c r="H69" s="566" t="s">
        <v>4776</v>
      </c>
      <c r="I69" s="566">
        <v>40</v>
      </c>
      <c r="J69" s="574"/>
      <c r="K69" s="574"/>
      <c r="L69" s="574"/>
      <c r="M69" s="574"/>
      <c r="N69" s="575"/>
      <c r="O69" s="574"/>
      <c r="P69" s="575"/>
      <c r="Q69" s="574"/>
      <c r="R69" s="574"/>
    </row>
    <row r="70" spans="1:18" s="203" customFormat="1">
      <c r="A70" s="574"/>
      <c r="B70" s="574"/>
      <c r="C70" s="574"/>
      <c r="D70" s="574"/>
      <c r="E70" s="574"/>
      <c r="F70" s="574"/>
      <c r="G70" s="574"/>
      <c r="H70" s="574"/>
      <c r="I70" s="574"/>
      <c r="J70" s="574"/>
      <c r="K70" s="574"/>
      <c r="L70" s="574"/>
      <c r="M70" s="574"/>
      <c r="N70" s="575"/>
      <c r="O70" s="574"/>
      <c r="P70" s="575"/>
      <c r="Q70" s="574"/>
      <c r="R70" s="574"/>
    </row>
    <row r="71" spans="1:18" s="203" customFormat="1">
      <c r="A71" s="574"/>
      <c r="B71" s="574"/>
      <c r="C71" s="574"/>
      <c r="D71" s="574"/>
      <c r="E71" s="574"/>
      <c r="F71" s="574"/>
      <c r="G71" s="574"/>
      <c r="H71" s="574"/>
      <c r="I71" s="574"/>
      <c r="J71" s="574"/>
      <c r="K71" s="574"/>
      <c r="L71" s="574"/>
      <c r="M71" s="574"/>
      <c r="N71" s="575"/>
      <c r="O71" s="574"/>
      <c r="P71" s="575"/>
      <c r="Q71" s="574"/>
      <c r="R71" s="574"/>
    </row>
    <row r="72" spans="1:18" s="203" customFormat="1">
      <c r="A72" s="567"/>
      <c r="B72" s="567"/>
      <c r="C72" s="567"/>
      <c r="D72" s="567"/>
      <c r="E72" s="567"/>
      <c r="F72" s="567"/>
      <c r="G72" s="567"/>
      <c r="H72" s="567"/>
      <c r="I72" s="567"/>
      <c r="J72" s="567"/>
      <c r="K72" s="567"/>
      <c r="L72" s="567"/>
      <c r="M72" s="567"/>
      <c r="N72" s="573"/>
      <c r="O72" s="567"/>
      <c r="P72" s="573"/>
      <c r="Q72" s="567"/>
      <c r="R72" s="567"/>
    </row>
    <row r="73" spans="1:18" s="203" customFormat="1">
      <c r="A73" s="566">
        <v>47</v>
      </c>
      <c r="B73" s="566">
        <v>6</v>
      </c>
      <c r="C73" s="566">
        <v>1</v>
      </c>
      <c r="D73" s="566">
        <v>9</v>
      </c>
      <c r="E73" s="566" t="s">
        <v>4816</v>
      </c>
      <c r="F73" s="566" t="s">
        <v>4817</v>
      </c>
      <c r="G73" s="566" t="s">
        <v>51</v>
      </c>
      <c r="H73" s="566" t="s">
        <v>4776</v>
      </c>
      <c r="I73" s="566">
        <v>16</v>
      </c>
      <c r="J73" s="566" t="s">
        <v>4796</v>
      </c>
      <c r="K73" s="566" t="s">
        <v>944</v>
      </c>
      <c r="L73" s="566" t="s">
        <v>53</v>
      </c>
      <c r="M73" s="566" t="s">
        <v>944</v>
      </c>
      <c r="N73" s="572">
        <v>18070.72</v>
      </c>
      <c r="O73" s="566" t="s">
        <v>944</v>
      </c>
      <c r="P73" s="566">
        <v>18070.72</v>
      </c>
      <c r="Q73" s="566" t="s">
        <v>3140</v>
      </c>
      <c r="R73" s="566" t="s">
        <v>4812</v>
      </c>
    </row>
    <row r="74" spans="1:18" s="203" customFormat="1" ht="33" customHeight="1">
      <c r="A74" s="567"/>
      <c r="B74" s="567"/>
      <c r="C74" s="567"/>
      <c r="D74" s="567"/>
      <c r="E74" s="567"/>
      <c r="F74" s="567"/>
      <c r="G74" s="567"/>
      <c r="H74" s="567"/>
      <c r="I74" s="567"/>
      <c r="J74" s="567"/>
      <c r="K74" s="567"/>
      <c r="L74" s="567"/>
      <c r="M74" s="567"/>
      <c r="N74" s="573"/>
      <c r="O74" s="567"/>
      <c r="P74" s="567"/>
      <c r="Q74" s="567"/>
      <c r="R74" s="567"/>
    </row>
    <row r="75" spans="1:18" s="203" customFormat="1" ht="48.75" customHeight="1">
      <c r="A75" s="566">
        <v>48</v>
      </c>
      <c r="B75" s="566">
        <v>3</v>
      </c>
      <c r="C75" s="566">
        <v>2</v>
      </c>
      <c r="D75" s="566">
        <v>10</v>
      </c>
      <c r="E75" s="566" t="s">
        <v>4818</v>
      </c>
      <c r="F75" s="566" t="s">
        <v>4819</v>
      </c>
      <c r="G75" s="566" t="s">
        <v>4820</v>
      </c>
      <c r="H75" s="566" t="s">
        <v>4776</v>
      </c>
      <c r="I75" s="566">
        <v>5000</v>
      </c>
      <c r="J75" s="566" t="s">
        <v>4774</v>
      </c>
      <c r="K75" s="566" t="s">
        <v>944</v>
      </c>
      <c r="L75" s="566" t="s">
        <v>1039</v>
      </c>
      <c r="M75" s="566" t="s">
        <v>944</v>
      </c>
      <c r="N75" s="566">
        <v>9040</v>
      </c>
      <c r="O75" s="566" t="s">
        <v>944</v>
      </c>
      <c r="P75" s="576">
        <v>2576</v>
      </c>
      <c r="Q75" s="566" t="s">
        <v>171</v>
      </c>
      <c r="R75" s="566" t="s">
        <v>4707</v>
      </c>
    </row>
    <row r="76" spans="1:18" s="203" customFormat="1" ht="63.75" customHeight="1">
      <c r="A76" s="567"/>
      <c r="B76" s="567"/>
      <c r="C76" s="567"/>
      <c r="D76" s="567"/>
      <c r="E76" s="567"/>
      <c r="F76" s="567"/>
      <c r="G76" s="567"/>
      <c r="H76" s="567"/>
      <c r="I76" s="567"/>
      <c r="J76" s="567"/>
      <c r="K76" s="567"/>
      <c r="L76" s="567"/>
      <c r="M76" s="567"/>
      <c r="N76" s="567"/>
      <c r="O76" s="567"/>
      <c r="P76" s="578"/>
      <c r="Q76" s="567"/>
      <c r="R76" s="567"/>
    </row>
    <row r="77" spans="1:18" s="203" customFormat="1" ht="27.75" customHeight="1">
      <c r="A77" s="566">
        <v>49</v>
      </c>
      <c r="B77" s="566">
        <v>6</v>
      </c>
      <c r="C77" s="566">
        <v>3</v>
      </c>
      <c r="D77" s="566">
        <v>10</v>
      </c>
      <c r="E77" s="566" t="s">
        <v>4821</v>
      </c>
      <c r="F77" s="566" t="s">
        <v>4822</v>
      </c>
      <c r="G77" s="566" t="s">
        <v>1531</v>
      </c>
      <c r="H77" s="566" t="s">
        <v>4776</v>
      </c>
      <c r="I77" s="566">
        <v>15</v>
      </c>
      <c r="J77" s="566" t="s">
        <v>4774</v>
      </c>
      <c r="K77" s="566" t="s">
        <v>944</v>
      </c>
      <c r="L77" s="566" t="s">
        <v>53</v>
      </c>
      <c r="M77" s="566" t="s">
        <v>944</v>
      </c>
      <c r="N77" s="570">
        <v>29970</v>
      </c>
      <c r="O77" s="566" t="s">
        <v>944</v>
      </c>
      <c r="P77" s="572">
        <v>25595</v>
      </c>
      <c r="Q77" s="566" t="s">
        <v>4823</v>
      </c>
      <c r="R77" s="566" t="s">
        <v>4761</v>
      </c>
    </row>
    <row r="78" spans="1:18" s="203" customFormat="1" ht="20.25" customHeight="1">
      <c r="A78" s="567"/>
      <c r="B78" s="567"/>
      <c r="C78" s="567"/>
      <c r="D78" s="567"/>
      <c r="E78" s="567"/>
      <c r="F78" s="567"/>
      <c r="G78" s="567"/>
      <c r="H78" s="567"/>
      <c r="I78" s="567"/>
      <c r="J78" s="567"/>
      <c r="K78" s="567"/>
      <c r="L78" s="567"/>
      <c r="M78" s="567"/>
      <c r="N78" s="571"/>
      <c r="O78" s="567"/>
      <c r="P78" s="573"/>
      <c r="Q78" s="567"/>
      <c r="R78" s="567"/>
    </row>
    <row r="79" spans="1:18" s="203" customFormat="1" ht="23.25" customHeight="1">
      <c r="A79" s="566">
        <v>50</v>
      </c>
      <c r="B79" s="566">
        <v>6</v>
      </c>
      <c r="C79" s="566">
        <v>5</v>
      </c>
      <c r="D79" s="566">
        <v>11</v>
      </c>
      <c r="E79" s="566" t="s">
        <v>4824</v>
      </c>
      <c r="F79" s="566" t="s">
        <v>4825</v>
      </c>
      <c r="G79" s="566" t="s">
        <v>1362</v>
      </c>
      <c r="H79" s="566" t="s">
        <v>3697</v>
      </c>
      <c r="I79" s="566">
        <v>15</v>
      </c>
      <c r="J79" s="566" t="s">
        <v>4826</v>
      </c>
      <c r="K79" s="566" t="s">
        <v>944</v>
      </c>
      <c r="L79" s="566" t="s">
        <v>35</v>
      </c>
      <c r="M79" s="566" t="s">
        <v>944</v>
      </c>
      <c r="N79" s="572">
        <v>16701.62</v>
      </c>
      <c r="O79" s="566" t="s">
        <v>944</v>
      </c>
      <c r="P79" s="572">
        <v>9911.06</v>
      </c>
      <c r="Q79" s="566" t="s">
        <v>171</v>
      </c>
      <c r="R79" s="566" t="s">
        <v>4707</v>
      </c>
    </row>
    <row r="80" spans="1:18" s="203" customFormat="1">
      <c r="A80" s="574"/>
      <c r="B80" s="574"/>
      <c r="C80" s="574"/>
      <c r="D80" s="574"/>
      <c r="E80" s="574"/>
      <c r="F80" s="574"/>
      <c r="G80" s="574"/>
      <c r="H80" s="574"/>
      <c r="I80" s="574"/>
      <c r="J80" s="574"/>
      <c r="K80" s="574"/>
      <c r="L80" s="574"/>
      <c r="M80" s="574"/>
      <c r="N80" s="575"/>
      <c r="O80" s="574"/>
      <c r="P80" s="575"/>
      <c r="Q80" s="574"/>
      <c r="R80" s="574"/>
    </row>
    <row r="81" spans="1:18" s="203" customFormat="1">
      <c r="A81" s="567"/>
      <c r="B81" s="567"/>
      <c r="C81" s="567"/>
      <c r="D81" s="567"/>
      <c r="E81" s="567"/>
      <c r="F81" s="567"/>
      <c r="G81" s="567"/>
      <c r="H81" s="567"/>
      <c r="I81" s="567"/>
      <c r="J81" s="567"/>
      <c r="K81" s="567"/>
      <c r="L81" s="567"/>
      <c r="M81" s="567"/>
      <c r="N81" s="573"/>
      <c r="O81" s="567"/>
      <c r="P81" s="573"/>
      <c r="Q81" s="567"/>
      <c r="R81" s="567"/>
    </row>
    <row r="82" spans="1:18" s="203" customFormat="1" ht="55.5" customHeight="1">
      <c r="A82" s="566">
        <v>51</v>
      </c>
      <c r="B82" s="579">
        <v>3</v>
      </c>
      <c r="C82" s="579">
        <v>5</v>
      </c>
      <c r="D82" s="579">
        <v>11</v>
      </c>
      <c r="E82" s="579" t="s">
        <v>4746</v>
      </c>
      <c r="F82" s="579" t="s">
        <v>4827</v>
      </c>
      <c r="G82" s="579" t="s">
        <v>4820</v>
      </c>
      <c r="H82" s="254" t="s">
        <v>1535</v>
      </c>
      <c r="I82" s="254">
        <v>60</v>
      </c>
      <c r="J82" s="579" t="s">
        <v>4774</v>
      </c>
      <c r="K82" s="579" t="s">
        <v>944</v>
      </c>
      <c r="L82" s="579" t="s">
        <v>50</v>
      </c>
      <c r="M82" s="579" t="s">
        <v>944</v>
      </c>
      <c r="N82" s="580">
        <v>28928.11</v>
      </c>
      <c r="O82" s="579" t="s">
        <v>944</v>
      </c>
      <c r="P82" s="580">
        <v>24228.11</v>
      </c>
      <c r="Q82" s="579" t="s">
        <v>4828</v>
      </c>
      <c r="R82" s="579" t="s">
        <v>4750</v>
      </c>
    </row>
    <row r="83" spans="1:18" s="203" customFormat="1" ht="38.25">
      <c r="A83" s="574"/>
      <c r="B83" s="566"/>
      <c r="C83" s="566"/>
      <c r="D83" s="566"/>
      <c r="E83" s="566"/>
      <c r="F83" s="566"/>
      <c r="G83" s="566"/>
      <c r="H83" s="230" t="s">
        <v>4829</v>
      </c>
      <c r="I83" s="230" t="s">
        <v>4830</v>
      </c>
      <c r="J83" s="566"/>
      <c r="K83" s="566"/>
      <c r="L83" s="566"/>
      <c r="M83" s="566"/>
      <c r="N83" s="572"/>
      <c r="O83" s="566"/>
      <c r="P83" s="572"/>
      <c r="Q83" s="566"/>
      <c r="R83" s="566"/>
    </row>
    <row r="84" spans="1:18" s="203" customFormat="1" ht="15" customHeight="1">
      <c r="A84" s="579">
        <v>52</v>
      </c>
      <c r="B84" s="566">
        <v>3</v>
      </c>
      <c r="C84" s="566">
        <v>2</v>
      </c>
      <c r="D84" s="566">
        <v>12</v>
      </c>
      <c r="E84" s="566" t="s">
        <v>4831</v>
      </c>
      <c r="F84" s="566" t="s">
        <v>4832</v>
      </c>
      <c r="G84" s="566" t="s">
        <v>4833</v>
      </c>
      <c r="H84" s="231" t="s">
        <v>281</v>
      </c>
      <c r="I84" s="231">
        <v>3500</v>
      </c>
      <c r="J84" s="566" t="s">
        <v>4774</v>
      </c>
      <c r="K84" s="566" t="s">
        <v>944</v>
      </c>
      <c r="L84" s="566" t="s">
        <v>50</v>
      </c>
      <c r="M84" s="566" t="s">
        <v>944</v>
      </c>
      <c r="N84" s="572">
        <v>20879.490000000002</v>
      </c>
      <c r="O84" s="566" t="s">
        <v>944</v>
      </c>
      <c r="P84" s="572">
        <v>13499.49</v>
      </c>
      <c r="Q84" s="566" t="s">
        <v>4834</v>
      </c>
      <c r="R84" s="566" t="s">
        <v>4835</v>
      </c>
    </row>
    <row r="85" spans="1:18" s="203" customFormat="1">
      <c r="A85" s="579"/>
      <c r="B85" s="574"/>
      <c r="C85" s="574"/>
      <c r="D85" s="574"/>
      <c r="E85" s="574"/>
      <c r="F85" s="574"/>
      <c r="G85" s="574"/>
      <c r="H85" s="254" t="s">
        <v>4836</v>
      </c>
      <c r="I85" s="254">
        <v>200</v>
      </c>
      <c r="J85" s="574"/>
      <c r="K85" s="574"/>
      <c r="L85" s="574"/>
      <c r="M85" s="574"/>
      <c r="N85" s="575"/>
      <c r="O85" s="574"/>
      <c r="P85" s="575"/>
      <c r="Q85" s="574"/>
      <c r="R85" s="574"/>
    </row>
    <row r="86" spans="1:18" s="203" customFormat="1">
      <c r="A86" s="579"/>
      <c r="B86" s="574"/>
      <c r="C86" s="574"/>
      <c r="D86" s="574"/>
      <c r="E86" s="574"/>
      <c r="F86" s="574"/>
      <c r="G86" s="574"/>
      <c r="H86" s="230" t="s">
        <v>4837</v>
      </c>
      <c r="I86" s="309">
        <v>50000</v>
      </c>
      <c r="J86" s="574"/>
      <c r="K86" s="574"/>
      <c r="L86" s="574"/>
      <c r="M86" s="574"/>
      <c r="N86" s="575"/>
      <c r="O86" s="574"/>
      <c r="P86" s="575"/>
      <c r="Q86" s="574"/>
      <c r="R86" s="574"/>
    </row>
    <row r="87" spans="1:18" s="203" customFormat="1">
      <c r="A87" s="579"/>
      <c r="B87" s="574"/>
      <c r="C87" s="574"/>
      <c r="D87" s="574"/>
      <c r="E87" s="574"/>
      <c r="F87" s="574"/>
      <c r="G87" s="574"/>
      <c r="H87" s="231" t="s">
        <v>1535</v>
      </c>
      <c r="I87" s="231">
        <v>7</v>
      </c>
      <c r="J87" s="574"/>
      <c r="K87" s="574"/>
      <c r="L87" s="574"/>
      <c r="M87" s="574"/>
      <c r="N87" s="575"/>
      <c r="O87" s="574"/>
      <c r="P87" s="575"/>
      <c r="Q87" s="574"/>
      <c r="R87" s="574"/>
    </row>
    <row r="88" spans="1:18" s="203" customFormat="1">
      <c r="A88" s="579"/>
      <c r="B88" s="574"/>
      <c r="C88" s="574"/>
      <c r="D88" s="574"/>
      <c r="E88" s="574"/>
      <c r="F88" s="574"/>
      <c r="G88" s="574"/>
      <c r="H88" s="254" t="s">
        <v>3754</v>
      </c>
      <c r="I88" s="254">
        <v>1</v>
      </c>
      <c r="J88" s="574"/>
      <c r="K88" s="574"/>
      <c r="L88" s="574"/>
      <c r="M88" s="574"/>
      <c r="N88" s="575"/>
      <c r="O88" s="574"/>
      <c r="P88" s="575"/>
      <c r="Q88" s="574"/>
      <c r="R88" s="574"/>
    </row>
    <row r="89" spans="1:18" s="203" customFormat="1" ht="38.25">
      <c r="A89" s="579"/>
      <c r="B89" s="574"/>
      <c r="C89" s="574"/>
      <c r="D89" s="574"/>
      <c r="E89" s="574"/>
      <c r="F89" s="574"/>
      <c r="G89" s="574"/>
      <c r="H89" s="254" t="s">
        <v>4829</v>
      </c>
      <c r="I89" s="254">
        <v>200</v>
      </c>
      <c r="J89" s="574"/>
      <c r="K89" s="574"/>
      <c r="L89" s="574"/>
      <c r="M89" s="574"/>
      <c r="N89" s="575"/>
      <c r="O89" s="574"/>
      <c r="P89" s="575"/>
      <c r="Q89" s="574"/>
      <c r="R89" s="574"/>
    </row>
    <row r="90" spans="1:18" s="203" customFormat="1" ht="25.5">
      <c r="A90" s="579"/>
      <c r="B90" s="574"/>
      <c r="C90" s="574"/>
      <c r="D90" s="574"/>
      <c r="E90" s="574"/>
      <c r="F90" s="574"/>
      <c r="G90" s="574"/>
      <c r="H90" s="254" t="s">
        <v>4838</v>
      </c>
      <c r="I90" s="254">
        <v>3400</v>
      </c>
      <c r="J90" s="574"/>
      <c r="K90" s="574"/>
      <c r="L90" s="574"/>
      <c r="M90" s="574"/>
      <c r="N90" s="575"/>
      <c r="O90" s="574"/>
      <c r="P90" s="575"/>
      <c r="Q90" s="574"/>
      <c r="R90" s="574"/>
    </row>
    <row r="91" spans="1:18" s="203" customFormat="1">
      <c r="A91" s="579"/>
      <c r="B91" s="574"/>
      <c r="C91" s="574"/>
      <c r="D91" s="574"/>
      <c r="E91" s="574"/>
      <c r="F91" s="574"/>
      <c r="G91" s="574"/>
      <c r="H91" s="254" t="s">
        <v>4839</v>
      </c>
      <c r="I91" s="254">
        <v>200</v>
      </c>
      <c r="J91" s="574"/>
      <c r="K91" s="574"/>
      <c r="L91" s="574"/>
      <c r="M91" s="574"/>
      <c r="N91" s="575"/>
      <c r="O91" s="574"/>
      <c r="P91" s="575"/>
      <c r="Q91" s="574"/>
      <c r="R91" s="574"/>
    </row>
    <row r="92" spans="1:18" s="203" customFormat="1">
      <c r="A92" s="579"/>
      <c r="B92" s="574"/>
      <c r="C92" s="574"/>
      <c r="D92" s="574"/>
      <c r="E92" s="574"/>
      <c r="F92" s="574"/>
      <c r="G92" s="574"/>
      <c r="H92" s="579" t="s">
        <v>4840</v>
      </c>
      <c r="I92" s="579">
        <v>3</v>
      </c>
      <c r="J92" s="574"/>
      <c r="K92" s="574"/>
      <c r="L92" s="574"/>
      <c r="M92" s="574"/>
      <c r="N92" s="575"/>
      <c r="O92" s="574"/>
      <c r="P92" s="575"/>
      <c r="Q92" s="574"/>
      <c r="R92" s="574"/>
    </row>
    <row r="93" spans="1:18" s="203" customFormat="1">
      <c r="A93" s="579"/>
      <c r="B93" s="567"/>
      <c r="C93" s="567"/>
      <c r="D93" s="567"/>
      <c r="E93" s="567"/>
      <c r="F93" s="567"/>
      <c r="G93" s="567"/>
      <c r="H93" s="579"/>
      <c r="I93" s="579"/>
      <c r="J93" s="567"/>
      <c r="K93" s="567"/>
      <c r="L93" s="567"/>
      <c r="M93" s="567"/>
      <c r="N93" s="573"/>
      <c r="O93" s="567"/>
      <c r="P93" s="573"/>
      <c r="Q93" s="567"/>
      <c r="R93" s="567"/>
    </row>
    <row r="94" spans="1:18" s="203" customFormat="1" ht="25.5">
      <c r="A94" s="579">
        <v>53</v>
      </c>
      <c r="B94" s="579">
        <v>6</v>
      </c>
      <c r="C94" s="579">
        <v>1</v>
      </c>
      <c r="D94" s="579">
        <v>12</v>
      </c>
      <c r="E94" s="579" t="s">
        <v>4756</v>
      </c>
      <c r="F94" s="579" t="s">
        <v>4841</v>
      </c>
      <c r="G94" s="579" t="s">
        <v>1531</v>
      </c>
      <c r="H94" s="254" t="s">
        <v>4842</v>
      </c>
      <c r="I94" s="254">
        <v>20</v>
      </c>
      <c r="J94" s="579" t="s">
        <v>4774</v>
      </c>
      <c r="K94" s="566" t="s">
        <v>944</v>
      </c>
      <c r="L94" s="566" t="s">
        <v>42</v>
      </c>
      <c r="M94" s="566" t="s">
        <v>944</v>
      </c>
      <c r="N94" s="572">
        <v>40344.25</v>
      </c>
      <c r="O94" s="566" t="s">
        <v>944</v>
      </c>
      <c r="P94" s="572">
        <v>21444.25</v>
      </c>
      <c r="Q94" s="566" t="s">
        <v>4823</v>
      </c>
      <c r="R94" s="566" t="s">
        <v>4761</v>
      </c>
    </row>
    <row r="95" spans="1:18" s="203" customFormat="1">
      <c r="A95" s="579"/>
      <c r="B95" s="579"/>
      <c r="C95" s="579"/>
      <c r="D95" s="579"/>
      <c r="E95" s="579"/>
      <c r="F95" s="579"/>
      <c r="G95" s="579"/>
      <c r="H95" s="254" t="s">
        <v>1523</v>
      </c>
      <c r="I95" s="254">
        <v>8</v>
      </c>
      <c r="J95" s="579"/>
      <c r="K95" s="574"/>
      <c r="L95" s="574"/>
      <c r="M95" s="574"/>
      <c r="N95" s="575"/>
      <c r="O95" s="574"/>
      <c r="P95" s="575"/>
      <c r="Q95" s="574"/>
      <c r="R95" s="574"/>
    </row>
    <row r="96" spans="1:18" s="203" customFormat="1">
      <c r="A96" s="579"/>
      <c r="B96" s="579"/>
      <c r="C96" s="579"/>
      <c r="D96" s="579"/>
      <c r="E96" s="579"/>
      <c r="F96" s="579"/>
      <c r="G96" s="579"/>
      <c r="H96" s="254" t="s">
        <v>3651</v>
      </c>
      <c r="I96" s="254">
        <v>1250</v>
      </c>
      <c r="J96" s="579"/>
      <c r="K96" s="567"/>
      <c r="L96" s="567"/>
      <c r="M96" s="567"/>
      <c r="N96" s="573"/>
      <c r="O96" s="567"/>
      <c r="P96" s="573"/>
      <c r="Q96" s="567"/>
      <c r="R96" s="567"/>
    </row>
    <row r="97" spans="1:18" s="203" customFormat="1" ht="25.5" customHeight="1">
      <c r="A97" s="579">
        <v>54</v>
      </c>
      <c r="B97" s="579">
        <v>1</v>
      </c>
      <c r="C97" s="579">
        <v>1</v>
      </c>
      <c r="D97" s="579">
        <v>12</v>
      </c>
      <c r="E97" s="579" t="s">
        <v>4843</v>
      </c>
      <c r="F97" s="579" t="s">
        <v>4792</v>
      </c>
      <c r="G97" s="579" t="s">
        <v>108</v>
      </c>
      <c r="H97" s="254" t="s">
        <v>279</v>
      </c>
      <c r="I97" s="254">
        <v>2</v>
      </c>
      <c r="J97" s="579" t="s">
        <v>4796</v>
      </c>
      <c r="K97" s="579" t="s">
        <v>944</v>
      </c>
      <c r="L97" s="579" t="s">
        <v>50</v>
      </c>
      <c r="M97" s="579" t="s">
        <v>944</v>
      </c>
      <c r="N97" s="580">
        <v>4715.51</v>
      </c>
      <c r="O97" s="579" t="s">
        <v>944</v>
      </c>
      <c r="P97" s="580">
        <v>3070.98</v>
      </c>
      <c r="Q97" s="579" t="s">
        <v>4844</v>
      </c>
      <c r="R97" s="579" t="s">
        <v>4845</v>
      </c>
    </row>
    <row r="98" spans="1:18" s="203" customFormat="1" ht="24" customHeight="1">
      <c r="A98" s="579"/>
      <c r="B98" s="579"/>
      <c r="C98" s="579"/>
      <c r="D98" s="579"/>
      <c r="E98" s="579"/>
      <c r="F98" s="579"/>
      <c r="G98" s="579"/>
      <c r="H98" s="579" t="s">
        <v>4846</v>
      </c>
      <c r="I98" s="581" t="s">
        <v>4847</v>
      </c>
      <c r="J98" s="579"/>
      <c r="K98" s="579"/>
      <c r="L98" s="579"/>
      <c r="M98" s="579"/>
      <c r="N98" s="580"/>
      <c r="O98" s="579"/>
      <c r="P98" s="580"/>
      <c r="Q98" s="579"/>
      <c r="R98" s="579"/>
    </row>
    <row r="99" spans="1:18" s="203" customFormat="1" ht="24" customHeight="1">
      <c r="A99" s="579"/>
      <c r="B99" s="566"/>
      <c r="C99" s="566"/>
      <c r="D99" s="566"/>
      <c r="E99" s="566"/>
      <c r="F99" s="566"/>
      <c r="G99" s="566"/>
      <c r="H99" s="566"/>
      <c r="I99" s="582"/>
      <c r="J99" s="566"/>
      <c r="K99" s="566"/>
      <c r="L99" s="566"/>
      <c r="M99" s="566"/>
      <c r="N99" s="572"/>
      <c r="O99" s="566"/>
      <c r="P99" s="572"/>
      <c r="Q99" s="566"/>
      <c r="R99" s="566"/>
    </row>
    <row r="100" spans="1:18" s="203" customFormat="1">
      <c r="A100" s="579">
        <v>55</v>
      </c>
      <c r="B100" s="579">
        <v>6</v>
      </c>
      <c r="C100" s="579">
        <v>3</v>
      </c>
      <c r="D100" s="579">
        <v>12</v>
      </c>
      <c r="E100" s="579" t="s">
        <v>4848</v>
      </c>
      <c r="F100" s="579" t="s">
        <v>4849</v>
      </c>
      <c r="G100" s="579" t="s">
        <v>2466</v>
      </c>
      <c r="H100" s="254" t="s">
        <v>350</v>
      </c>
      <c r="I100" s="254">
        <v>1</v>
      </c>
      <c r="J100" s="579" t="s">
        <v>4796</v>
      </c>
      <c r="K100" s="579" t="s">
        <v>944</v>
      </c>
      <c r="L100" s="579" t="s">
        <v>4850</v>
      </c>
      <c r="M100" s="579" t="s">
        <v>944</v>
      </c>
      <c r="N100" s="580">
        <v>7691.2</v>
      </c>
      <c r="O100" s="579" t="s">
        <v>944</v>
      </c>
      <c r="P100" s="580">
        <v>6691.2</v>
      </c>
      <c r="Q100" s="579" t="s">
        <v>4823</v>
      </c>
      <c r="R100" s="579" t="s">
        <v>4761</v>
      </c>
    </row>
    <row r="101" spans="1:18" s="203" customFormat="1" ht="26.25" customHeight="1">
      <c r="A101" s="579"/>
      <c r="B101" s="579"/>
      <c r="C101" s="579"/>
      <c r="D101" s="579"/>
      <c r="E101" s="579"/>
      <c r="F101" s="579"/>
      <c r="G101" s="579"/>
      <c r="H101" s="579" t="s">
        <v>281</v>
      </c>
      <c r="I101" s="579">
        <v>80</v>
      </c>
      <c r="J101" s="579"/>
      <c r="K101" s="579"/>
      <c r="L101" s="579"/>
      <c r="M101" s="579"/>
      <c r="N101" s="580"/>
      <c r="O101" s="579"/>
      <c r="P101" s="580"/>
      <c r="Q101" s="579"/>
      <c r="R101" s="579"/>
    </row>
    <row r="102" spans="1:18" s="203" customFormat="1" ht="24.75" customHeight="1">
      <c r="A102" s="579"/>
      <c r="B102" s="579"/>
      <c r="C102" s="579"/>
      <c r="D102" s="579"/>
      <c r="E102" s="579"/>
      <c r="F102" s="579"/>
      <c r="G102" s="579"/>
      <c r="H102" s="579"/>
      <c r="I102" s="579"/>
      <c r="J102" s="579"/>
      <c r="K102" s="579"/>
      <c r="L102" s="579"/>
      <c r="M102" s="579"/>
      <c r="N102" s="580"/>
      <c r="O102" s="579"/>
      <c r="P102" s="580"/>
      <c r="Q102" s="579"/>
      <c r="R102" s="579"/>
    </row>
    <row r="103" spans="1:18" s="203" customFormat="1">
      <c r="A103" s="566">
        <v>56</v>
      </c>
      <c r="B103" s="566">
        <v>6</v>
      </c>
      <c r="C103" s="566">
        <v>5</v>
      </c>
      <c r="D103" s="566">
        <v>13</v>
      </c>
      <c r="E103" s="566" t="s">
        <v>4851</v>
      </c>
      <c r="F103" s="566" t="s">
        <v>4852</v>
      </c>
      <c r="G103" s="566" t="s">
        <v>4853</v>
      </c>
      <c r="H103" s="254" t="s">
        <v>4854</v>
      </c>
      <c r="I103" s="254">
        <v>23</v>
      </c>
      <c r="J103" s="566" t="s">
        <v>4774</v>
      </c>
      <c r="K103" s="566" t="s">
        <v>944</v>
      </c>
      <c r="L103" s="566" t="s">
        <v>4855</v>
      </c>
      <c r="M103" s="566" t="s">
        <v>944</v>
      </c>
      <c r="N103" s="572">
        <v>20000</v>
      </c>
      <c r="O103" s="566" t="s">
        <v>944</v>
      </c>
      <c r="P103" s="572">
        <v>20000</v>
      </c>
      <c r="Q103" s="566" t="s">
        <v>4856</v>
      </c>
      <c r="R103" s="566" t="s">
        <v>4857</v>
      </c>
    </row>
    <row r="104" spans="1:18" s="203" customFormat="1">
      <c r="A104" s="574"/>
      <c r="B104" s="574"/>
      <c r="C104" s="574"/>
      <c r="D104" s="574"/>
      <c r="E104" s="574"/>
      <c r="F104" s="574"/>
      <c r="G104" s="574"/>
      <c r="H104" s="254" t="s">
        <v>4858</v>
      </c>
      <c r="I104" s="254">
        <v>5</v>
      </c>
      <c r="J104" s="574"/>
      <c r="K104" s="574"/>
      <c r="L104" s="574"/>
      <c r="M104" s="574"/>
      <c r="N104" s="575"/>
      <c r="O104" s="574"/>
      <c r="P104" s="575"/>
      <c r="Q104" s="574"/>
      <c r="R104" s="574"/>
    </row>
    <row r="105" spans="1:18" s="203" customFormat="1">
      <c r="A105" s="574"/>
      <c r="B105" s="574"/>
      <c r="C105" s="574"/>
      <c r="D105" s="574"/>
      <c r="E105" s="574"/>
      <c r="F105" s="574"/>
      <c r="G105" s="574"/>
      <c r="H105" s="254" t="s">
        <v>4859</v>
      </c>
      <c r="I105" s="254">
        <v>7</v>
      </c>
      <c r="J105" s="574"/>
      <c r="K105" s="574"/>
      <c r="L105" s="574"/>
      <c r="M105" s="574"/>
      <c r="N105" s="575"/>
      <c r="O105" s="574"/>
      <c r="P105" s="575"/>
      <c r="Q105" s="574"/>
      <c r="R105" s="574"/>
    </row>
    <row r="106" spans="1:18" s="203" customFormat="1">
      <c r="A106" s="574"/>
      <c r="B106" s="574"/>
      <c r="C106" s="574"/>
      <c r="D106" s="574"/>
      <c r="E106" s="574"/>
      <c r="F106" s="574"/>
      <c r="G106" s="574"/>
      <c r="H106" s="254" t="s">
        <v>4860</v>
      </c>
      <c r="I106" s="254">
        <v>3</v>
      </c>
      <c r="J106" s="574"/>
      <c r="K106" s="574"/>
      <c r="L106" s="574"/>
      <c r="M106" s="574"/>
      <c r="N106" s="575"/>
      <c r="O106" s="574"/>
      <c r="P106" s="575"/>
      <c r="Q106" s="574"/>
      <c r="R106" s="574"/>
    </row>
    <row r="107" spans="1:18" s="203" customFormat="1">
      <c r="A107" s="574"/>
      <c r="B107" s="574"/>
      <c r="C107" s="574"/>
      <c r="D107" s="574"/>
      <c r="E107" s="574"/>
      <c r="F107" s="574"/>
      <c r="G107" s="574"/>
      <c r="H107" s="254" t="s">
        <v>4861</v>
      </c>
      <c r="I107" s="254">
        <v>5</v>
      </c>
      <c r="J107" s="574"/>
      <c r="K107" s="574"/>
      <c r="L107" s="574"/>
      <c r="M107" s="574"/>
      <c r="N107" s="575"/>
      <c r="O107" s="574"/>
      <c r="P107" s="575"/>
      <c r="Q107" s="574"/>
      <c r="R107" s="574"/>
    </row>
    <row r="108" spans="1:18" s="203" customFormat="1">
      <c r="A108" s="574"/>
      <c r="B108" s="574"/>
      <c r="C108" s="574"/>
      <c r="D108" s="574"/>
      <c r="E108" s="574"/>
      <c r="F108" s="574"/>
      <c r="G108" s="574"/>
      <c r="H108" s="254" t="s">
        <v>4862</v>
      </c>
      <c r="I108" s="254">
        <v>32</v>
      </c>
      <c r="J108" s="574"/>
      <c r="K108" s="574"/>
      <c r="L108" s="574"/>
      <c r="M108" s="574"/>
      <c r="N108" s="575"/>
      <c r="O108" s="574"/>
      <c r="P108" s="575"/>
      <c r="Q108" s="574"/>
      <c r="R108" s="574"/>
    </row>
    <row r="109" spans="1:18" s="203" customFormat="1">
      <c r="A109" s="574"/>
      <c r="B109" s="574"/>
      <c r="C109" s="574"/>
      <c r="D109" s="574"/>
      <c r="E109" s="574"/>
      <c r="F109" s="574"/>
      <c r="G109" s="574"/>
      <c r="H109" s="254" t="s">
        <v>4863</v>
      </c>
      <c r="I109" s="254">
        <v>6</v>
      </c>
      <c r="J109" s="574"/>
      <c r="K109" s="574"/>
      <c r="L109" s="574"/>
      <c r="M109" s="574"/>
      <c r="N109" s="575"/>
      <c r="O109" s="574"/>
      <c r="P109" s="575"/>
      <c r="Q109" s="574"/>
      <c r="R109" s="574"/>
    </row>
    <row r="110" spans="1:18" s="203" customFormat="1">
      <c r="A110" s="574"/>
      <c r="B110" s="574"/>
      <c r="C110" s="574"/>
      <c r="D110" s="574"/>
      <c r="E110" s="574"/>
      <c r="F110" s="574"/>
      <c r="G110" s="574"/>
      <c r="H110" s="254" t="s">
        <v>4864</v>
      </c>
      <c r="I110" s="254">
        <v>2000</v>
      </c>
      <c r="J110" s="574"/>
      <c r="K110" s="574"/>
      <c r="L110" s="574"/>
      <c r="M110" s="574"/>
      <c r="N110" s="575"/>
      <c r="O110" s="574"/>
      <c r="P110" s="575"/>
      <c r="Q110" s="574"/>
      <c r="R110" s="574"/>
    </row>
    <row r="111" spans="1:18" s="203" customFormat="1">
      <c r="A111" s="567"/>
      <c r="B111" s="567"/>
      <c r="C111" s="567"/>
      <c r="D111" s="567"/>
      <c r="E111" s="567"/>
      <c r="F111" s="567"/>
      <c r="G111" s="567"/>
      <c r="H111" s="254" t="s">
        <v>4865</v>
      </c>
      <c r="I111" s="254">
        <v>600</v>
      </c>
      <c r="J111" s="567"/>
      <c r="K111" s="567"/>
      <c r="L111" s="567"/>
      <c r="M111" s="567"/>
      <c r="N111" s="573"/>
      <c r="O111" s="567"/>
      <c r="P111" s="573"/>
      <c r="Q111" s="567"/>
      <c r="R111" s="567"/>
    </row>
    <row r="112" spans="1:18" s="203" customFormat="1" ht="26.25" customHeight="1">
      <c r="A112" s="566">
        <v>57</v>
      </c>
      <c r="B112" s="566">
        <v>2</v>
      </c>
      <c r="C112" s="566">
        <v>3</v>
      </c>
      <c r="D112" s="566">
        <v>13</v>
      </c>
      <c r="E112" s="566" t="s">
        <v>4866</v>
      </c>
      <c r="F112" s="566" t="s">
        <v>4867</v>
      </c>
      <c r="G112" s="566" t="s">
        <v>4868</v>
      </c>
      <c r="H112" s="254" t="s">
        <v>350</v>
      </c>
      <c r="I112" s="254">
        <v>1</v>
      </c>
      <c r="J112" s="566" t="s">
        <v>4796</v>
      </c>
      <c r="K112" s="566" t="s">
        <v>944</v>
      </c>
      <c r="L112" s="566" t="s">
        <v>38</v>
      </c>
      <c r="M112" s="566" t="s">
        <v>944</v>
      </c>
      <c r="N112" s="572">
        <v>17715.900000000001</v>
      </c>
      <c r="O112" s="566" t="s">
        <v>944</v>
      </c>
      <c r="P112" s="576">
        <v>15935.9</v>
      </c>
      <c r="Q112" s="566" t="s">
        <v>4869</v>
      </c>
      <c r="R112" s="566" t="s">
        <v>4807</v>
      </c>
    </row>
    <row r="113" spans="1:18" s="203" customFormat="1">
      <c r="A113" s="574"/>
      <c r="B113" s="574"/>
      <c r="C113" s="574"/>
      <c r="D113" s="574"/>
      <c r="E113" s="574"/>
      <c r="F113" s="574"/>
      <c r="G113" s="574"/>
      <c r="H113" s="254" t="s">
        <v>281</v>
      </c>
      <c r="I113" s="254">
        <v>200</v>
      </c>
      <c r="J113" s="574"/>
      <c r="K113" s="574"/>
      <c r="L113" s="574"/>
      <c r="M113" s="574"/>
      <c r="N113" s="574"/>
      <c r="O113" s="574"/>
      <c r="P113" s="577"/>
      <c r="Q113" s="574"/>
      <c r="R113" s="574"/>
    </row>
    <row r="114" spans="1:18" s="203" customFormat="1">
      <c r="A114" s="574"/>
      <c r="B114" s="574"/>
      <c r="C114" s="574"/>
      <c r="D114" s="574"/>
      <c r="E114" s="574"/>
      <c r="F114" s="574"/>
      <c r="G114" s="574"/>
      <c r="H114" s="254" t="s">
        <v>3634</v>
      </c>
      <c r="I114" s="254">
        <v>5</v>
      </c>
      <c r="J114" s="574"/>
      <c r="K114" s="574"/>
      <c r="L114" s="574"/>
      <c r="M114" s="574"/>
      <c r="N114" s="574"/>
      <c r="O114" s="574"/>
      <c r="P114" s="577"/>
      <c r="Q114" s="574"/>
      <c r="R114" s="574"/>
    </row>
    <row r="115" spans="1:18" s="203" customFormat="1" ht="30" customHeight="1">
      <c r="A115" s="567"/>
      <c r="B115" s="567"/>
      <c r="C115" s="567"/>
      <c r="D115" s="567"/>
      <c r="E115" s="567"/>
      <c r="F115" s="567"/>
      <c r="G115" s="567"/>
      <c r="H115" s="254" t="s">
        <v>4870</v>
      </c>
      <c r="I115" s="254">
        <v>5</v>
      </c>
      <c r="J115" s="567"/>
      <c r="K115" s="567"/>
      <c r="L115" s="567"/>
      <c r="M115" s="567"/>
      <c r="N115" s="567"/>
      <c r="O115" s="567"/>
      <c r="P115" s="578"/>
      <c r="Q115" s="567"/>
      <c r="R115" s="567"/>
    </row>
    <row r="116" spans="1:18" s="203" customFormat="1">
      <c r="A116" s="566">
        <v>58</v>
      </c>
      <c r="B116" s="566">
        <v>2</v>
      </c>
      <c r="C116" s="566">
        <v>1</v>
      </c>
      <c r="D116" s="566">
        <v>13</v>
      </c>
      <c r="E116" s="566" t="s">
        <v>4871</v>
      </c>
      <c r="F116" s="566" t="s">
        <v>4872</v>
      </c>
      <c r="G116" s="566" t="s">
        <v>1362</v>
      </c>
      <c r="H116" s="254" t="s">
        <v>1363</v>
      </c>
      <c r="I116" s="254">
        <v>1</v>
      </c>
      <c r="J116" s="566" t="s">
        <v>4796</v>
      </c>
      <c r="K116" s="566" t="s">
        <v>944</v>
      </c>
      <c r="L116" s="566"/>
      <c r="M116" s="566" t="s">
        <v>944</v>
      </c>
      <c r="N116" s="572">
        <v>20411.68</v>
      </c>
      <c r="O116" s="566" t="s">
        <v>944</v>
      </c>
      <c r="P116" s="572">
        <v>10079.68</v>
      </c>
      <c r="Q116" s="566" t="s">
        <v>171</v>
      </c>
      <c r="R116" s="566" t="s">
        <v>4707</v>
      </c>
    </row>
    <row r="117" spans="1:18" s="203" customFormat="1">
      <c r="A117" s="574"/>
      <c r="B117" s="574"/>
      <c r="C117" s="574"/>
      <c r="D117" s="574"/>
      <c r="E117" s="574"/>
      <c r="F117" s="574"/>
      <c r="G117" s="574"/>
      <c r="H117" s="254" t="s">
        <v>281</v>
      </c>
      <c r="I117" s="254">
        <v>18</v>
      </c>
      <c r="J117" s="574"/>
      <c r="K117" s="574"/>
      <c r="L117" s="574"/>
      <c r="M117" s="574"/>
      <c r="N117" s="574"/>
      <c r="O117" s="574"/>
      <c r="P117" s="574"/>
      <c r="Q117" s="574"/>
      <c r="R117" s="574"/>
    </row>
    <row r="118" spans="1:18" s="203" customFormat="1" ht="33" customHeight="1">
      <c r="A118" s="567"/>
      <c r="B118" s="567"/>
      <c r="C118" s="567"/>
      <c r="D118" s="567"/>
      <c r="E118" s="567"/>
      <c r="F118" s="567"/>
      <c r="G118" s="567"/>
      <c r="H118" s="254" t="s">
        <v>3697</v>
      </c>
      <c r="I118" s="254">
        <v>6</v>
      </c>
      <c r="J118" s="567"/>
      <c r="K118" s="567"/>
      <c r="L118" s="567"/>
      <c r="M118" s="567"/>
      <c r="N118" s="567"/>
      <c r="O118" s="567"/>
      <c r="P118" s="567"/>
      <c r="Q118" s="567"/>
      <c r="R118" s="567"/>
    </row>
    <row r="121" spans="1:18">
      <c r="K121" s="543" t="s">
        <v>938</v>
      </c>
      <c r="L121" s="543"/>
      <c r="M121" s="543"/>
      <c r="N121" s="543"/>
      <c r="O121" s="543" t="s">
        <v>939</v>
      </c>
      <c r="P121" s="543"/>
      <c r="Q121" s="543"/>
      <c r="R121" s="543"/>
    </row>
    <row r="122" spans="1:18">
      <c r="K122" s="543">
        <v>2016</v>
      </c>
      <c r="L122" s="543"/>
      <c r="M122" s="543">
        <v>2017</v>
      </c>
      <c r="N122" s="543"/>
      <c r="O122" s="543">
        <v>2016</v>
      </c>
      <c r="P122" s="543"/>
      <c r="Q122" s="543">
        <v>2017</v>
      </c>
      <c r="R122" s="543"/>
    </row>
    <row r="123" spans="1:18">
      <c r="K123" s="147" t="s">
        <v>940</v>
      </c>
      <c r="L123" s="147" t="s">
        <v>941</v>
      </c>
      <c r="M123" s="147" t="s">
        <v>942</v>
      </c>
      <c r="N123" s="147" t="s">
        <v>941</v>
      </c>
      <c r="O123" s="147" t="s">
        <v>942</v>
      </c>
      <c r="P123" s="147" t="s">
        <v>941</v>
      </c>
      <c r="Q123" s="147" t="s">
        <v>940</v>
      </c>
      <c r="R123" s="147" t="s">
        <v>941</v>
      </c>
    </row>
    <row r="124" spans="1:18">
      <c r="K124" s="108">
        <v>8</v>
      </c>
      <c r="L124" s="111">
        <v>289000</v>
      </c>
      <c r="M124" s="108">
        <v>11</v>
      </c>
      <c r="N124" s="111">
        <v>240000</v>
      </c>
      <c r="O124" s="108">
        <v>21</v>
      </c>
      <c r="P124" s="111">
        <v>332075.2</v>
      </c>
      <c r="Q124" s="108">
        <v>18</v>
      </c>
      <c r="R124" s="111">
        <v>328796.45</v>
      </c>
    </row>
  </sheetData>
  <mergeCells count="431">
    <mergeCell ref="Q112:Q115"/>
    <mergeCell ref="R112:R115"/>
    <mergeCell ref="F112:F115"/>
    <mergeCell ref="G112:G115"/>
    <mergeCell ref="J112:J115"/>
    <mergeCell ref="K112:K115"/>
    <mergeCell ref="L112:L115"/>
    <mergeCell ref="M112:M115"/>
    <mergeCell ref="O122:P122"/>
    <mergeCell ref="Q122:R122"/>
    <mergeCell ref="O116:O118"/>
    <mergeCell ref="P116:P118"/>
    <mergeCell ref="Q116:Q118"/>
    <mergeCell ref="R116:R118"/>
    <mergeCell ref="K121:N121"/>
    <mergeCell ref="O121:R121"/>
    <mergeCell ref="K122:L122"/>
    <mergeCell ref="M122:N122"/>
    <mergeCell ref="G116:G118"/>
    <mergeCell ref="J116:J118"/>
    <mergeCell ref="K116:K118"/>
    <mergeCell ref="L116:L118"/>
    <mergeCell ref="M116:M118"/>
    <mergeCell ref="N103:N111"/>
    <mergeCell ref="N112:N115"/>
    <mergeCell ref="O112:O115"/>
    <mergeCell ref="P112:P115"/>
    <mergeCell ref="N116:N118"/>
    <mergeCell ref="A116:A118"/>
    <mergeCell ref="B116:B118"/>
    <mergeCell ref="C116:C118"/>
    <mergeCell ref="D116:D118"/>
    <mergeCell ref="E116:E118"/>
    <mergeCell ref="F116:F118"/>
    <mergeCell ref="A112:A115"/>
    <mergeCell ref="B112:B115"/>
    <mergeCell ref="C112:C115"/>
    <mergeCell ref="D112:D115"/>
    <mergeCell ref="E112:E115"/>
    <mergeCell ref="R100:R102"/>
    <mergeCell ref="H101:H102"/>
    <mergeCell ref="I101:I102"/>
    <mergeCell ref="A103:A111"/>
    <mergeCell ref="B103:B111"/>
    <mergeCell ref="C103:C111"/>
    <mergeCell ref="D103:D111"/>
    <mergeCell ref="E103:E111"/>
    <mergeCell ref="F103:F111"/>
    <mergeCell ref="L100:L102"/>
    <mergeCell ref="M100:M102"/>
    <mergeCell ref="N100:N102"/>
    <mergeCell ref="O100:O102"/>
    <mergeCell ref="P100:P102"/>
    <mergeCell ref="Q100:Q102"/>
    <mergeCell ref="O103:O111"/>
    <mergeCell ref="P103:P111"/>
    <mergeCell ref="Q103:Q111"/>
    <mergeCell ref="R103:R111"/>
    <mergeCell ref="G103:G111"/>
    <mergeCell ref="J103:J111"/>
    <mergeCell ref="K103:K111"/>
    <mergeCell ref="L103:L111"/>
    <mergeCell ref="M103:M111"/>
    <mergeCell ref="J97:J99"/>
    <mergeCell ref="K97:K99"/>
    <mergeCell ref="L97:L99"/>
    <mergeCell ref="M97:M99"/>
    <mergeCell ref="N97:N99"/>
    <mergeCell ref="A100:A102"/>
    <mergeCell ref="B100:B102"/>
    <mergeCell ref="C100:C102"/>
    <mergeCell ref="D100:D102"/>
    <mergeCell ref="E100:E102"/>
    <mergeCell ref="F100:F102"/>
    <mergeCell ref="G100:G102"/>
    <mergeCell ref="J100:J102"/>
    <mergeCell ref="K100:K102"/>
    <mergeCell ref="Q94:Q96"/>
    <mergeCell ref="R94:R96"/>
    <mergeCell ref="F94:F96"/>
    <mergeCell ref="G94:G96"/>
    <mergeCell ref="J94:J96"/>
    <mergeCell ref="K94:K96"/>
    <mergeCell ref="L94:L96"/>
    <mergeCell ref="M94:M96"/>
    <mergeCell ref="A97:A99"/>
    <mergeCell ref="B97:B99"/>
    <mergeCell ref="C97:C99"/>
    <mergeCell ref="D97:D99"/>
    <mergeCell ref="E97:E99"/>
    <mergeCell ref="F97:F99"/>
    <mergeCell ref="N94:N96"/>
    <mergeCell ref="O94:O96"/>
    <mergeCell ref="P94:P96"/>
    <mergeCell ref="O97:O99"/>
    <mergeCell ref="P97:P99"/>
    <mergeCell ref="Q97:Q99"/>
    <mergeCell ref="R97:R99"/>
    <mergeCell ref="H98:H99"/>
    <mergeCell ref="I98:I99"/>
    <mergeCell ref="G97:G99"/>
    <mergeCell ref="A94:A96"/>
    <mergeCell ref="B94:B96"/>
    <mergeCell ref="C94:C96"/>
    <mergeCell ref="D94:D96"/>
    <mergeCell ref="E94:E96"/>
    <mergeCell ref="K84:K93"/>
    <mergeCell ref="L84:L93"/>
    <mergeCell ref="M84:M93"/>
    <mergeCell ref="N84:N93"/>
    <mergeCell ref="R82:R83"/>
    <mergeCell ref="L82:L83"/>
    <mergeCell ref="M82:M83"/>
    <mergeCell ref="N82:N83"/>
    <mergeCell ref="O82:O83"/>
    <mergeCell ref="P82:P83"/>
    <mergeCell ref="Q82:Q83"/>
    <mergeCell ref="A84:A93"/>
    <mergeCell ref="B84:B93"/>
    <mergeCell ref="C84:C93"/>
    <mergeCell ref="D84:D93"/>
    <mergeCell ref="E84:E93"/>
    <mergeCell ref="F84:F93"/>
    <mergeCell ref="G84:G93"/>
    <mergeCell ref="J84:J93"/>
    <mergeCell ref="Q84:Q93"/>
    <mergeCell ref="R84:R93"/>
    <mergeCell ref="H92:H93"/>
    <mergeCell ref="I92:I93"/>
    <mergeCell ref="O84:O93"/>
    <mergeCell ref="P84:P93"/>
    <mergeCell ref="J79:J81"/>
    <mergeCell ref="K79:K81"/>
    <mergeCell ref="L79:L81"/>
    <mergeCell ref="A82:A83"/>
    <mergeCell ref="B82:B83"/>
    <mergeCell ref="C82:C83"/>
    <mergeCell ref="D82:D83"/>
    <mergeCell ref="E82:E83"/>
    <mergeCell ref="F82:F83"/>
    <mergeCell ref="G82:G83"/>
    <mergeCell ref="J82:J83"/>
    <mergeCell ref="K82:K83"/>
    <mergeCell ref="P77:P78"/>
    <mergeCell ref="Q77:Q78"/>
    <mergeCell ref="R77:R78"/>
    <mergeCell ref="A79:A81"/>
    <mergeCell ref="B79:B81"/>
    <mergeCell ref="C79:C81"/>
    <mergeCell ref="D79:D81"/>
    <mergeCell ref="E79:E81"/>
    <mergeCell ref="F79:F81"/>
    <mergeCell ref="J77:J78"/>
    <mergeCell ref="K77:K78"/>
    <mergeCell ref="L77:L78"/>
    <mergeCell ref="M77:M78"/>
    <mergeCell ref="N77:N78"/>
    <mergeCell ref="O77:O78"/>
    <mergeCell ref="M79:M81"/>
    <mergeCell ref="N79:N81"/>
    <mergeCell ref="O79:O81"/>
    <mergeCell ref="P79:P81"/>
    <mergeCell ref="Q79:Q81"/>
    <mergeCell ref="R79:R81"/>
    <mergeCell ref="G79:G81"/>
    <mergeCell ref="H79:H81"/>
    <mergeCell ref="I79:I81"/>
    <mergeCell ref="J75:J76"/>
    <mergeCell ref="K75:K76"/>
    <mergeCell ref="L75:L76"/>
    <mergeCell ref="A77:A78"/>
    <mergeCell ref="B77:B78"/>
    <mergeCell ref="C77:C78"/>
    <mergeCell ref="D77:D78"/>
    <mergeCell ref="E77:E78"/>
    <mergeCell ref="F77:F78"/>
    <mergeCell ref="G77:G78"/>
    <mergeCell ref="H77:H78"/>
    <mergeCell ref="I77:I78"/>
    <mergeCell ref="P73:P74"/>
    <mergeCell ref="Q73:Q74"/>
    <mergeCell ref="R73:R74"/>
    <mergeCell ref="A75:A76"/>
    <mergeCell ref="B75:B76"/>
    <mergeCell ref="C75:C76"/>
    <mergeCell ref="D75:D76"/>
    <mergeCell ref="E75:E76"/>
    <mergeCell ref="F75:F76"/>
    <mergeCell ref="J73:J74"/>
    <mergeCell ref="K73:K74"/>
    <mergeCell ref="L73:L74"/>
    <mergeCell ref="M73:M74"/>
    <mergeCell ref="N73:N74"/>
    <mergeCell ref="O73:O74"/>
    <mergeCell ref="M75:M76"/>
    <mergeCell ref="N75:N76"/>
    <mergeCell ref="O75:O76"/>
    <mergeCell ref="P75:P76"/>
    <mergeCell ref="Q75:Q76"/>
    <mergeCell ref="R75:R76"/>
    <mergeCell ref="G75:G76"/>
    <mergeCell ref="H75:H76"/>
    <mergeCell ref="I75:I76"/>
    <mergeCell ref="G68:G72"/>
    <mergeCell ref="J68:J72"/>
    <mergeCell ref="K68:K72"/>
    <mergeCell ref="L68:L72"/>
    <mergeCell ref="M68:M72"/>
    <mergeCell ref="A73:A74"/>
    <mergeCell ref="B73:B74"/>
    <mergeCell ref="C73:C74"/>
    <mergeCell ref="D73:D74"/>
    <mergeCell ref="E73:E74"/>
    <mergeCell ref="F73:F74"/>
    <mergeCell ref="G73:G74"/>
    <mergeCell ref="H73:H74"/>
    <mergeCell ref="I73:I74"/>
    <mergeCell ref="K63:K65"/>
    <mergeCell ref="O66:O67"/>
    <mergeCell ref="P66:P67"/>
    <mergeCell ref="Q66:Q67"/>
    <mergeCell ref="R66:R67"/>
    <mergeCell ref="A68:A72"/>
    <mergeCell ref="B68:B72"/>
    <mergeCell ref="C68:C72"/>
    <mergeCell ref="D68:D72"/>
    <mergeCell ref="E68:E72"/>
    <mergeCell ref="I66:I67"/>
    <mergeCell ref="J66:J67"/>
    <mergeCell ref="K66:K67"/>
    <mergeCell ref="L66:L67"/>
    <mergeCell ref="M66:M67"/>
    <mergeCell ref="N66:N67"/>
    <mergeCell ref="N68:N72"/>
    <mergeCell ref="O68:O72"/>
    <mergeCell ref="P68:P72"/>
    <mergeCell ref="Q68:Q72"/>
    <mergeCell ref="R68:R72"/>
    <mergeCell ref="H69:H72"/>
    <mergeCell ref="I69:I72"/>
    <mergeCell ref="F68:F72"/>
    <mergeCell ref="I63:I65"/>
    <mergeCell ref="J63:J65"/>
    <mergeCell ref="A66:A67"/>
    <mergeCell ref="B66:B67"/>
    <mergeCell ref="C66:C67"/>
    <mergeCell ref="D66:D67"/>
    <mergeCell ref="E66:E67"/>
    <mergeCell ref="F66:F67"/>
    <mergeCell ref="G66:G67"/>
    <mergeCell ref="H66:H67"/>
    <mergeCell ref="P59:P62"/>
    <mergeCell ref="Q59:Q62"/>
    <mergeCell ref="R59:R62"/>
    <mergeCell ref="A63:A65"/>
    <mergeCell ref="B63:B65"/>
    <mergeCell ref="C63:C65"/>
    <mergeCell ref="D63:D65"/>
    <mergeCell ref="E63:E65"/>
    <mergeCell ref="I59:I62"/>
    <mergeCell ref="J59:J62"/>
    <mergeCell ref="K59:K62"/>
    <mergeCell ref="L59:L62"/>
    <mergeCell ref="M59:M62"/>
    <mergeCell ref="N59:N62"/>
    <mergeCell ref="R63:R65"/>
    <mergeCell ref="L63:L65"/>
    <mergeCell ref="M63:M65"/>
    <mergeCell ref="N63:N65"/>
    <mergeCell ref="O63:O65"/>
    <mergeCell ref="P63:P65"/>
    <mergeCell ref="Q63:Q65"/>
    <mergeCell ref="F63:F65"/>
    <mergeCell ref="G63:G65"/>
    <mergeCell ref="H63:H65"/>
    <mergeCell ref="A59:A62"/>
    <mergeCell ref="B59:B62"/>
    <mergeCell ref="C59:C62"/>
    <mergeCell ref="D59:D62"/>
    <mergeCell ref="E59:E62"/>
    <mergeCell ref="F59:F62"/>
    <mergeCell ref="G59:G62"/>
    <mergeCell ref="H59:H62"/>
    <mergeCell ref="O59:O62"/>
    <mergeCell ref="P55:P57"/>
    <mergeCell ref="Q55:Q57"/>
    <mergeCell ref="R55:R57"/>
    <mergeCell ref="G55:G57"/>
    <mergeCell ref="H55:H57"/>
    <mergeCell ref="I55:I57"/>
    <mergeCell ref="J55:J57"/>
    <mergeCell ref="K55:K57"/>
    <mergeCell ref="L55:L57"/>
    <mergeCell ref="A55:A57"/>
    <mergeCell ref="B55:B57"/>
    <mergeCell ref="C55:C57"/>
    <mergeCell ref="D55:D57"/>
    <mergeCell ref="E55:E57"/>
    <mergeCell ref="F55:F57"/>
    <mergeCell ref="M55:M57"/>
    <mergeCell ref="N55:N57"/>
    <mergeCell ref="O55:O57"/>
    <mergeCell ref="R43:R44"/>
    <mergeCell ref="L43:L44"/>
    <mergeCell ref="M43:M44"/>
    <mergeCell ref="N43:N44"/>
    <mergeCell ref="O43:O44"/>
    <mergeCell ref="P43:P44"/>
    <mergeCell ref="Q43:Q44"/>
    <mergeCell ref="F43:F44"/>
    <mergeCell ref="G43:G44"/>
    <mergeCell ref="H43:H44"/>
    <mergeCell ref="I43:I44"/>
    <mergeCell ref="J43:J44"/>
    <mergeCell ref="K43:K44"/>
    <mergeCell ref="A31:A32"/>
    <mergeCell ref="B31:B32"/>
    <mergeCell ref="C31:C32"/>
    <mergeCell ref="D31:D32"/>
    <mergeCell ref="E31:E32"/>
    <mergeCell ref="F31:F32"/>
    <mergeCell ref="G31:G32"/>
    <mergeCell ref="A43:A44"/>
    <mergeCell ref="B43:B44"/>
    <mergeCell ref="C43:C44"/>
    <mergeCell ref="D43:D44"/>
    <mergeCell ref="E43:E44"/>
    <mergeCell ref="P31:P32"/>
    <mergeCell ref="Q31:Q32"/>
    <mergeCell ref="R31:R32"/>
    <mergeCell ref="J31:J32"/>
    <mergeCell ref="K31:K32"/>
    <mergeCell ref="L31:L32"/>
    <mergeCell ref="M31:M32"/>
    <mergeCell ref="N31:N32"/>
    <mergeCell ref="O31:O32"/>
    <mergeCell ref="Q23:Q25"/>
    <mergeCell ref="R23:R25"/>
    <mergeCell ref="F23:F25"/>
    <mergeCell ref="G23:G25"/>
    <mergeCell ref="J23:J25"/>
    <mergeCell ref="K23:K25"/>
    <mergeCell ref="L23:L25"/>
    <mergeCell ref="M23:M25"/>
    <mergeCell ref="A23:A25"/>
    <mergeCell ref="B23:B25"/>
    <mergeCell ref="C23:C25"/>
    <mergeCell ref="D23:D25"/>
    <mergeCell ref="E23:E25"/>
    <mergeCell ref="A18:A19"/>
    <mergeCell ref="B18:B19"/>
    <mergeCell ref="C18:C19"/>
    <mergeCell ref="D18:D19"/>
    <mergeCell ref="E18:E19"/>
    <mergeCell ref="F18:F19"/>
    <mergeCell ref="N23:N25"/>
    <mergeCell ref="O23:O25"/>
    <mergeCell ref="P23:P25"/>
    <mergeCell ref="R11:R12"/>
    <mergeCell ref="G11:G12"/>
    <mergeCell ref="J11:J12"/>
    <mergeCell ref="K11:K12"/>
    <mergeCell ref="L11:L12"/>
    <mergeCell ref="M11:M12"/>
    <mergeCell ref="N11:N12"/>
    <mergeCell ref="O18:O19"/>
    <mergeCell ref="P18:P19"/>
    <mergeCell ref="Q18:Q19"/>
    <mergeCell ref="R18:R19"/>
    <mergeCell ref="G18:G19"/>
    <mergeCell ref="J18:J19"/>
    <mergeCell ref="K18:K19"/>
    <mergeCell ref="L18:L19"/>
    <mergeCell ref="M18:M19"/>
    <mergeCell ref="N18:N19"/>
    <mergeCell ref="A11:A12"/>
    <mergeCell ref="B11:B12"/>
    <mergeCell ref="C11:C12"/>
    <mergeCell ref="D11:D12"/>
    <mergeCell ref="E11:E12"/>
    <mergeCell ref="F11:F12"/>
    <mergeCell ref="O11:O12"/>
    <mergeCell ref="P11:P12"/>
    <mergeCell ref="Q11:Q12"/>
    <mergeCell ref="G9:G10"/>
    <mergeCell ref="J9:J10"/>
    <mergeCell ref="K9:K10"/>
    <mergeCell ref="A9:A10"/>
    <mergeCell ref="B9:B10"/>
    <mergeCell ref="C9:C10"/>
    <mergeCell ref="D9:D10"/>
    <mergeCell ref="E9:E10"/>
    <mergeCell ref="F9:F10"/>
    <mergeCell ref="L7:L8"/>
    <mergeCell ref="M7:M8"/>
    <mergeCell ref="O9:O10"/>
    <mergeCell ref="P9:P10"/>
    <mergeCell ref="Q9:Q10"/>
    <mergeCell ref="R9:R10"/>
    <mergeCell ref="L9:L10"/>
    <mergeCell ref="M9:M10"/>
    <mergeCell ref="N9:N10"/>
    <mergeCell ref="N7:N8"/>
    <mergeCell ref="O7:O8"/>
    <mergeCell ref="P7:P8"/>
    <mergeCell ref="Q7:Q8"/>
    <mergeCell ref="R7:R8"/>
    <mergeCell ref="A7:A8"/>
    <mergeCell ref="B7:B8"/>
    <mergeCell ref="C7:C8"/>
    <mergeCell ref="D7:D8"/>
    <mergeCell ref="E7:E8"/>
    <mergeCell ref="F7:F8"/>
    <mergeCell ref="G7:G8"/>
    <mergeCell ref="J7:J8"/>
    <mergeCell ref="K7:K8"/>
    <mergeCell ref="A2:R2"/>
    <mergeCell ref="A4:A5"/>
    <mergeCell ref="B4:B5"/>
    <mergeCell ref="C4:C5"/>
    <mergeCell ref="D4:D5"/>
    <mergeCell ref="E4:E5"/>
    <mergeCell ref="F4:F5"/>
    <mergeCell ref="G4:G5"/>
    <mergeCell ref="H4:I4"/>
    <mergeCell ref="J4:J5"/>
    <mergeCell ref="K4:L4"/>
    <mergeCell ref="M4:N4"/>
    <mergeCell ref="O4:P4"/>
    <mergeCell ref="Q4:Q5"/>
    <mergeCell ref="R4:R5"/>
  </mergeCells>
  <pageMargins left="0.25" right="0.25" top="0.75" bottom="0.75" header="0.3" footer="0.3"/>
  <pageSetup paperSize="8" scale="5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1"/>
  <sheetViews>
    <sheetView topLeftCell="F58" zoomScale="70" zoomScaleNormal="70" workbookViewId="0">
      <selection activeCell="K61" sqref="K61:R61"/>
    </sheetView>
  </sheetViews>
  <sheetFormatPr defaultColWidth="9.140625" defaultRowHeight="15"/>
  <cols>
    <col min="1" max="1" width="4.7109375" bestFit="1" customWidth="1"/>
    <col min="2" max="2" width="8.85546875" bestFit="1" customWidth="1"/>
    <col min="3" max="3" width="10" bestFit="1" customWidth="1"/>
    <col min="4" max="4" width="12.5703125" customWidth="1"/>
    <col min="5" max="5" width="59.7109375" bestFit="1" customWidth="1"/>
    <col min="6" max="6" width="57.85546875" bestFit="1" customWidth="1"/>
    <col min="7" max="7" width="35.28515625" bestFit="1" customWidth="1"/>
    <col min="8" max="8" width="19.140625" bestFit="1" customWidth="1"/>
    <col min="9" max="9" width="11.7109375" customWidth="1"/>
    <col min="10" max="10" width="28.140625" bestFit="1" customWidth="1"/>
    <col min="11" max="11" width="22.7109375" customWidth="1"/>
    <col min="12" max="12" width="13.7109375" customWidth="1"/>
    <col min="13" max="16" width="14.42578125" customWidth="1"/>
    <col min="17" max="17" width="22.85546875" customWidth="1"/>
    <col min="18" max="18"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4.4257812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4.4257812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4.4257812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4.4257812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4.4257812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4.4257812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4.4257812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4.4257812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4.4257812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4.4257812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4.4257812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4.4257812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4.4257812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4.4257812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4.4257812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4.4257812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4.4257812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4.4257812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4.4257812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4.4257812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4.4257812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4.4257812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4.4257812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4.4257812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4.4257812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4.4257812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4.4257812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4.4257812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4.4257812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4.4257812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4.4257812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4.4257812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4.4257812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4.4257812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4.4257812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4.4257812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4.4257812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4.4257812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4.4257812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4.4257812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4.4257812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4.4257812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4.4257812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4.4257812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4.4257812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4.4257812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4.4257812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4.4257812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4.4257812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4.4257812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4.4257812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4.4257812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4.4257812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4.4257812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4.4257812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4.4257812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4.4257812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4.4257812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4.4257812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4.4257812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4.4257812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4.4257812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4.42578125" customWidth="1"/>
    <col min="16145" max="16145" width="14.7109375" customWidth="1"/>
    <col min="16146" max="16146" width="9" bestFit="1" customWidth="1"/>
  </cols>
  <sheetData>
    <row r="1" spans="1:18" ht="15.75">
      <c r="A1" s="134"/>
      <c r="B1" s="133"/>
      <c r="C1" s="133"/>
      <c r="D1" s="133"/>
      <c r="E1" s="133"/>
    </row>
    <row r="2" spans="1:18">
      <c r="A2" s="133" t="s">
        <v>5759</v>
      </c>
      <c r="B2" s="2"/>
      <c r="C2" s="2"/>
      <c r="D2" s="2"/>
      <c r="E2" s="2"/>
      <c r="F2" s="2"/>
      <c r="G2" s="2"/>
      <c r="H2" s="2"/>
      <c r="I2" s="2"/>
      <c r="J2" s="2"/>
      <c r="K2" s="2"/>
      <c r="L2" s="2"/>
      <c r="Q2" s="2"/>
    </row>
    <row r="3" spans="1:18" ht="15.75">
      <c r="A3" s="1"/>
      <c r="B3" s="2"/>
      <c r="C3" s="2"/>
      <c r="D3" s="2"/>
      <c r="E3" s="2"/>
      <c r="F3" s="2"/>
      <c r="G3" s="2"/>
      <c r="H3" s="2"/>
      <c r="I3" s="2"/>
      <c r="J3" s="2"/>
      <c r="K3" s="2"/>
      <c r="L3" s="2"/>
      <c r="Q3" s="2"/>
    </row>
    <row r="4" spans="1:18" s="3" customFormat="1" ht="36.75" customHeight="1">
      <c r="A4" s="487" t="s">
        <v>0</v>
      </c>
      <c r="B4" s="489" t="s">
        <v>1</v>
      </c>
      <c r="C4" s="489" t="s">
        <v>2</v>
      </c>
      <c r="D4" s="489" t="s">
        <v>3</v>
      </c>
      <c r="E4" s="487" t="s">
        <v>1223</v>
      </c>
      <c r="F4" s="487" t="s">
        <v>5</v>
      </c>
      <c r="G4" s="487" t="s">
        <v>6</v>
      </c>
      <c r="H4" s="486" t="s">
        <v>7</v>
      </c>
      <c r="I4" s="486"/>
      <c r="J4" s="487" t="s">
        <v>1224</v>
      </c>
      <c r="K4" s="484" t="s">
        <v>1225</v>
      </c>
      <c r="L4" s="485"/>
      <c r="M4" s="486" t="s">
        <v>1226</v>
      </c>
      <c r="N4" s="486"/>
      <c r="O4" s="486" t="s">
        <v>1227</v>
      </c>
      <c r="P4" s="486"/>
      <c r="Q4" s="487" t="s">
        <v>12</v>
      </c>
      <c r="R4" s="489" t="s">
        <v>13</v>
      </c>
    </row>
    <row r="5" spans="1:18" s="3" customFormat="1">
      <c r="A5" s="488"/>
      <c r="B5" s="490"/>
      <c r="C5" s="490"/>
      <c r="D5" s="490"/>
      <c r="E5" s="488"/>
      <c r="F5" s="488"/>
      <c r="G5" s="488"/>
      <c r="H5" s="127" t="s">
        <v>14</v>
      </c>
      <c r="I5" s="127" t="s">
        <v>15</v>
      </c>
      <c r="J5" s="488"/>
      <c r="K5" s="126">
        <v>2016</v>
      </c>
      <c r="L5" s="126">
        <v>2017</v>
      </c>
      <c r="M5" s="126">
        <v>2016</v>
      </c>
      <c r="N5" s="126">
        <v>2017</v>
      </c>
      <c r="O5" s="126">
        <v>2016</v>
      </c>
      <c r="P5" s="126">
        <v>2017</v>
      </c>
      <c r="Q5" s="488"/>
      <c r="R5" s="490"/>
    </row>
    <row r="6" spans="1:18" s="3" customFormat="1">
      <c r="A6" s="125" t="s">
        <v>16</v>
      </c>
      <c r="B6" s="127" t="s">
        <v>17</v>
      </c>
      <c r="C6" s="127" t="s">
        <v>18</v>
      </c>
      <c r="D6" s="127" t="s">
        <v>19</v>
      </c>
      <c r="E6" s="125" t="s">
        <v>20</v>
      </c>
      <c r="F6" s="125" t="s">
        <v>21</v>
      </c>
      <c r="G6" s="125" t="s">
        <v>22</v>
      </c>
      <c r="H6" s="127" t="s">
        <v>23</v>
      </c>
      <c r="I6" s="127" t="s">
        <v>24</v>
      </c>
      <c r="J6" s="125" t="s">
        <v>25</v>
      </c>
      <c r="K6" s="126" t="s">
        <v>26</v>
      </c>
      <c r="L6" s="126" t="s">
        <v>27</v>
      </c>
      <c r="M6" s="126" t="s">
        <v>28</v>
      </c>
      <c r="N6" s="126" t="s">
        <v>29</v>
      </c>
      <c r="O6" s="126" t="s">
        <v>30</v>
      </c>
      <c r="P6" s="126" t="s">
        <v>31</v>
      </c>
      <c r="Q6" s="125" t="s">
        <v>32</v>
      </c>
      <c r="R6" s="127" t="s">
        <v>33</v>
      </c>
    </row>
    <row r="7" spans="1:18" s="158" customFormat="1" ht="237" customHeight="1">
      <c r="A7" s="204">
        <v>1</v>
      </c>
      <c r="B7" s="204" t="s">
        <v>50</v>
      </c>
      <c r="C7" s="204" t="s">
        <v>1229</v>
      </c>
      <c r="D7" s="204">
        <v>10</v>
      </c>
      <c r="E7" s="204" t="s">
        <v>1230</v>
      </c>
      <c r="F7" s="204" t="s">
        <v>1231</v>
      </c>
      <c r="G7" s="204" t="s">
        <v>1232</v>
      </c>
      <c r="H7" s="261" t="s">
        <v>1233</v>
      </c>
      <c r="I7" s="204">
        <v>12</v>
      </c>
      <c r="J7" s="204" t="s">
        <v>1234</v>
      </c>
      <c r="K7" s="204" t="s">
        <v>40</v>
      </c>
      <c r="L7" s="207" t="s">
        <v>944</v>
      </c>
      <c r="M7" s="310">
        <v>81401.100000000006</v>
      </c>
      <c r="N7" s="310"/>
      <c r="O7" s="310">
        <v>81401.100000000006</v>
      </c>
      <c r="P7" s="310"/>
      <c r="Q7" s="204" t="s">
        <v>1235</v>
      </c>
      <c r="R7" s="204" t="s">
        <v>1236</v>
      </c>
    </row>
    <row r="8" spans="1:18" s="158" customFormat="1" ht="255">
      <c r="A8" s="204">
        <v>2</v>
      </c>
      <c r="B8" s="204" t="s">
        <v>50</v>
      </c>
      <c r="C8" s="204" t="s">
        <v>1237</v>
      </c>
      <c r="D8" s="204">
        <v>13</v>
      </c>
      <c r="E8" s="204" t="s">
        <v>1238</v>
      </c>
      <c r="F8" s="204" t="s">
        <v>1239</v>
      </c>
      <c r="G8" s="204" t="s">
        <v>1240</v>
      </c>
      <c r="H8" s="261" t="s">
        <v>1241</v>
      </c>
      <c r="I8" s="204">
        <v>13</v>
      </c>
      <c r="J8" s="204" t="s">
        <v>1242</v>
      </c>
      <c r="K8" s="204" t="s">
        <v>44</v>
      </c>
      <c r="L8" s="207" t="s">
        <v>944</v>
      </c>
      <c r="M8" s="310">
        <v>23210.3</v>
      </c>
      <c r="N8" s="310"/>
      <c r="O8" s="310">
        <v>23210.3</v>
      </c>
      <c r="P8" s="310"/>
      <c r="Q8" s="204" t="s">
        <v>1235</v>
      </c>
      <c r="R8" s="204" t="s">
        <v>1236</v>
      </c>
    </row>
    <row r="9" spans="1:18" s="158" customFormat="1" ht="140.25">
      <c r="A9" s="207">
        <v>3</v>
      </c>
      <c r="B9" s="311" t="s">
        <v>1249</v>
      </c>
      <c r="C9" s="207">
        <v>1</v>
      </c>
      <c r="D9" s="207">
        <v>6</v>
      </c>
      <c r="E9" s="204" t="s">
        <v>1243</v>
      </c>
      <c r="F9" s="204" t="s">
        <v>1244</v>
      </c>
      <c r="G9" s="204" t="s">
        <v>37</v>
      </c>
      <c r="H9" s="261" t="s">
        <v>1245</v>
      </c>
      <c r="I9" s="204">
        <v>35</v>
      </c>
      <c r="J9" s="204" t="s">
        <v>1246</v>
      </c>
      <c r="K9" s="204" t="s">
        <v>53</v>
      </c>
      <c r="L9" s="207" t="s">
        <v>944</v>
      </c>
      <c r="M9" s="310">
        <v>10800</v>
      </c>
      <c r="N9" s="310"/>
      <c r="O9" s="310">
        <v>10800</v>
      </c>
      <c r="P9" s="310"/>
      <c r="Q9" s="204" t="s">
        <v>1247</v>
      </c>
      <c r="R9" s="204" t="s">
        <v>1248</v>
      </c>
    </row>
    <row r="10" spans="1:18" s="158" customFormat="1" ht="165.75">
      <c r="A10" s="204">
        <v>4</v>
      </c>
      <c r="B10" s="311" t="s">
        <v>1250</v>
      </c>
      <c r="C10" s="207">
        <v>5</v>
      </c>
      <c r="D10" s="207">
        <v>11</v>
      </c>
      <c r="E10" s="204" t="s">
        <v>1251</v>
      </c>
      <c r="F10" s="204" t="s">
        <v>1252</v>
      </c>
      <c r="G10" s="204" t="s">
        <v>1253</v>
      </c>
      <c r="H10" s="261" t="s">
        <v>1254</v>
      </c>
      <c r="I10" s="204">
        <v>45</v>
      </c>
      <c r="J10" s="204" t="s">
        <v>1255</v>
      </c>
      <c r="K10" s="204" t="s">
        <v>47</v>
      </c>
      <c r="L10" s="207" t="s">
        <v>944</v>
      </c>
      <c r="M10" s="310">
        <v>17800</v>
      </c>
      <c r="N10" s="310"/>
      <c r="O10" s="310">
        <v>17800</v>
      </c>
      <c r="P10" s="310"/>
      <c r="Q10" s="204" t="s">
        <v>1256</v>
      </c>
      <c r="R10" s="204" t="s">
        <v>1257</v>
      </c>
    </row>
    <row r="11" spans="1:18" s="158" customFormat="1" ht="141.75" customHeight="1">
      <c r="A11" s="207">
        <v>5</v>
      </c>
      <c r="B11" s="311" t="s">
        <v>50</v>
      </c>
      <c r="C11" s="207">
        <v>4</v>
      </c>
      <c r="D11" s="207">
        <v>12</v>
      </c>
      <c r="E11" s="204" t="s">
        <v>1258</v>
      </c>
      <c r="F11" s="204" t="s">
        <v>1259</v>
      </c>
      <c r="G11" s="204" t="s">
        <v>1260</v>
      </c>
      <c r="H11" s="261" t="s">
        <v>1245</v>
      </c>
      <c r="I11" s="204">
        <v>100</v>
      </c>
      <c r="J11" s="204" t="s">
        <v>1261</v>
      </c>
      <c r="K11" s="204" t="s">
        <v>1106</v>
      </c>
      <c r="L11" s="207" t="s">
        <v>944</v>
      </c>
      <c r="M11" s="310">
        <v>19638.43</v>
      </c>
      <c r="N11" s="310"/>
      <c r="O11" s="310">
        <v>19638.43</v>
      </c>
      <c r="P11" s="310"/>
      <c r="Q11" s="204" t="s">
        <v>1263</v>
      </c>
      <c r="R11" s="204" t="s">
        <v>1264</v>
      </c>
    </row>
    <row r="12" spans="1:18" s="158" customFormat="1" ht="136.5" customHeight="1">
      <c r="A12" s="204">
        <v>6</v>
      </c>
      <c r="B12" s="311" t="s">
        <v>1274</v>
      </c>
      <c r="C12" s="207" t="s">
        <v>1266</v>
      </c>
      <c r="D12" s="207">
        <v>13</v>
      </c>
      <c r="E12" s="204" t="s">
        <v>1267</v>
      </c>
      <c r="F12" s="204" t="s">
        <v>1268</v>
      </c>
      <c r="G12" s="204" t="s">
        <v>1269</v>
      </c>
      <c r="H12" s="261" t="s">
        <v>1270</v>
      </c>
      <c r="I12" s="204">
        <v>52</v>
      </c>
      <c r="J12" s="204" t="s">
        <v>1271</v>
      </c>
      <c r="K12" s="204" t="s">
        <v>42</v>
      </c>
      <c r="L12" s="207" t="s">
        <v>944</v>
      </c>
      <c r="M12" s="310">
        <v>36890</v>
      </c>
      <c r="N12" s="310"/>
      <c r="O12" s="310">
        <v>36890</v>
      </c>
      <c r="P12" s="310"/>
      <c r="Q12" s="204" t="s">
        <v>1272</v>
      </c>
      <c r="R12" s="204" t="s">
        <v>1273</v>
      </c>
    </row>
    <row r="13" spans="1:18" s="158" customFormat="1" ht="242.25">
      <c r="A13" s="207">
        <v>7</v>
      </c>
      <c r="B13" s="311" t="s">
        <v>1262</v>
      </c>
      <c r="C13" s="207" t="s">
        <v>109</v>
      </c>
      <c r="D13" s="207">
        <v>6</v>
      </c>
      <c r="E13" s="204" t="s">
        <v>1276</v>
      </c>
      <c r="F13" s="204" t="s">
        <v>1277</v>
      </c>
      <c r="G13" s="204" t="s">
        <v>108</v>
      </c>
      <c r="H13" s="261" t="s">
        <v>1245</v>
      </c>
      <c r="I13" s="204">
        <v>100</v>
      </c>
      <c r="J13" s="204" t="s">
        <v>1278</v>
      </c>
      <c r="K13" s="204" t="s">
        <v>53</v>
      </c>
      <c r="L13" s="207" t="s">
        <v>944</v>
      </c>
      <c r="M13" s="310">
        <v>52200</v>
      </c>
      <c r="N13" s="310"/>
      <c r="O13" s="310">
        <v>52200</v>
      </c>
      <c r="P13" s="310"/>
      <c r="Q13" s="204" t="s">
        <v>1279</v>
      </c>
      <c r="R13" s="204" t="s">
        <v>1280</v>
      </c>
    </row>
    <row r="14" spans="1:18" s="158" customFormat="1" ht="102">
      <c r="A14" s="204">
        <v>8</v>
      </c>
      <c r="B14" s="311" t="s">
        <v>1250</v>
      </c>
      <c r="C14" s="207">
        <v>5</v>
      </c>
      <c r="D14" s="207">
        <v>11</v>
      </c>
      <c r="E14" s="204" t="s">
        <v>1281</v>
      </c>
      <c r="F14" s="204" t="s">
        <v>1282</v>
      </c>
      <c r="G14" s="204" t="s">
        <v>1283</v>
      </c>
      <c r="H14" s="204" t="s">
        <v>1254</v>
      </c>
      <c r="I14" s="204">
        <v>65</v>
      </c>
      <c r="J14" s="204" t="s">
        <v>1284</v>
      </c>
      <c r="K14" s="204" t="s">
        <v>50</v>
      </c>
      <c r="L14" s="207" t="s">
        <v>944</v>
      </c>
      <c r="M14" s="310">
        <v>16970</v>
      </c>
      <c r="N14" s="310"/>
      <c r="O14" s="310">
        <v>16970</v>
      </c>
      <c r="P14" s="310"/>
      <c r="Q14" s="204" t="s">
        <v>1285</v>
      </c>
      <c r="R14" s="204" t="s">
        <v>1286</v>
      </c>
    </row>
    <row r="15" spans="1:18" s="158" customFormat="1" ht="76.5">
      <c r="A15" s="207">
        <v>9</v>
      </c>
      <c r="B15" s="311" t="s">
        <v>50</v>
      </c>
      <c r="C15" s="207" t="s">
        <v>489</v>
      </c>
      <c r="D15" s="207">
        <v>12</v>
      </c>
      <c r="E15" s="204" t="s">
        <v>1287</v>
      </c>
      <c r="F15" s="204" t="s">
        <v>1288</v>
      </c>
      <c r="G15" s="204" t="s">
        <v>1240</v>
      </c>
      <c r="H15" s="261" t="s">
        <v>1241</v>
      </c>
      <c r="I15" s="204">
        <v>69</v>
      </c>
      <c r="J15" s="204" t="s">
        <v>1289</v>
      </c>
      <c r="K15" s="204" t="s">
        <v>53</v>
      </c>
      <c r="L15" s="207" t="s">
        <v>944</v>
      </c>
      <c r="M15" s="310">
        <v>2297.5</v>
      </c>
      <c r="N15" s="310"/>
      <c r="O15" s="310">
        <v>2297.5</v>
      </c>
      <c r="P15" s="310"/>
      <c r="Q15" s="204" t="s">
        <v>1290</v>
      </c>
      <c r="R15" s="204" t="s">
        <v>1291</v>
      </c>
    </row>
    <row r="16" spans="1:18" s="158" customFormat="1" ht="66.75" customHeight="1">
      <c r="A16" s="204">
        <v>10</v>
      </c>
      <c r="B16" s="311" t="s">
        <v>1250</v>
      </c>
      <c r="C16" s="207" t="s">
        <v>72</v>
      </c>
      <c r="D16" s="207">
        <v>11</v>
      </c>
      <c r="E16" s="204" t="s">
        <v>1292</v>
      </c>
      <c r="F16" s="204" t="s">
        <v>1293</v>
      </c>
      <c r="G16" s="204" t="s">
        <v>1294</v>
      </c>
      <c r="H16" s="204" t="s">
        <v>1254</v>
      </c>
      <c r="I16" s="204">
        <v>49</v>
      </c>
      <c r="J16" s="204" t="s">
        <v>1295</v>
      </c>
      <c r="K16" s="204" t="s">
        <v>53</v>
      </c>
      <c r="L16" s="207" t="s">
        <v>944</v>
      </c>
      <c r="M16" s="310">
        <v>56900</v>
      </c>
      <c r="N16" s="310"/>
      <c r="O16" s="310">
        <v>56900</v>
      </c>
      <c r="P16" s="310"/>
      <c r="Q16" s="204" t="s">
        <v>1296</v>
      </c>
      <c r="R16" s="204" t="s">
        <v>1297</v>
      </c>
    </row>
    <row r="17" spans="1:18" s="158" customFormat="1" ht="204">
      <c r="A17" s="207">
        <v>11</v>
      </c>
      <c r="B17" s="311" t="s">
        <v>1249</v>
      </c>
      <c r="C17" s="207" t="s">
        <v>1298</v>
      </c>
      <c r="D17" s="207">
        <v>12</v>
      </c>
      <c r="E17" s="204" t="s">
        <v>1299</v>
      </c>
      <c r="F17" s="204" t="s">
        <v>1300</v>
      </c>
      <c r="G17" s="204" t="s">
        <v>1240</v>
      </c>
      <c r="H17" s="261" t="s">
        <v>1241</v>
      </c>
      <c r="I17" s="204">
        <v>88</v>
      </c>
      <c r="J17" s="204" t="s">
        <v>1301</v>
      </c>
      <c r="K17" s="204" t="s">
        <v>53</v>
      </c>
      <c r="L17" s="207" t="s">
        <v>944</v>
      </c>
      <c r="M17" s="310">
        <v>2759</v>
      </c>
      <c r="N17" s="310"/>
      <c r="O17" s="310">
        <v>2759</v>
      </c>
      <c r="P17" s="310"/>
      <c r="Q17" s="204" t="s">
        <v>1290</v>
      </c>
      <c r="R17" s="204" t="s">
        <v>1291</v>
      </c>
    </row>
    <row r="18" spans="1:18" s="158" customFormat="1" ht="191.25">
      <c r="A18" s="204">
        <v>12</v>
      </c>
      <c r="B18" s="311" t="s">
        <v>1249</v>
      </c>
      <c r="C18" s="207" t="s">
        <v>43</v>
      </c>
      <c r="D18" s="207">
        <v>12</v>
      </c>
      <c r="E18" s="204" t="s">
        <v>1302</v>
      </c>
      <c r="F18" s="204" t="s">
        <v>1303</v>
      </c>
      <c r="G18" s="204" t="s">
        <v>1304</v>
      </c>
      <c r="H18" s="204" t="s">
        <v>1245</v>
      </c>
      <c r="I18" s="204">
        <v>150</v>
      </c>
      <c r="J18" s="204" t="s">
        <v>1305</v>
      </c>
      <c r="K18" s="204" t="s">
        <v>44</v>
      </c>
      <c r="L18" s="207" t="s">
        <v>944</v>
      </c>
      <c r="M18" s="310">
        <v>30000</v>
      </c>
      <c r="N18" s="310"/>
      <c r="O18" s="310">
        <v>30000</v>
      </c>
      <c r="P18" s="310"/>
      <c r="Q18" s="204" t="s">
        <v>1290</v>
      </c>
      <c r="R18" s="204" t="s">
        <v>1291</v>
      </c>
    </row>
    <row r="19" spans="1:18" s="158" customFormat="1" ht="140.25">
      <c r="A19" s="207">
        <v>13</v>
      </c>
      <c r="B19" s="311" t="s">
        <v>1250</v>
      </c>
      <c r="C19" s="207">
        <v>5</v>
      </c>
      <c r="D19" s="207">
        <v>11</v>
      </c>
      <c r="E19" s="204" t="s">
        <v>1306</v>
      </c>
      <c r="F19" s="204" t="s">
        <v>1307</v>
      </c>
      <c r="G19" s="204" t="s">
        <v>1308</v>
      </c>
      <c r="H19" s="204" t="s">
        <v>1245</v>
      </c>
      <c r="I19" s="204">
        <v>85</v>
      </c>
      <c r="J19" s="204" t="s">
        <v>1309</v>
      </c>
      <c r="K19" s="204" t="s">
        <v>50</v>
      </c>
      <c r="L19" s="207" t="s">
        <v>944</v>
      </c>
      <c r="M19" s="310">
        <v>27200</v>
      </c>
      <c r="N19" s="310"/>
      <c r="O19" s="310">
        <v>27200</v>
      </c>
      <c r="P19" s="310"/>
      <c r="Q19" s="204" t="s">
        <v>1310</v>
      </c>
      <c r="R19" s="204" t="s">
        <v>1311</v>
      </c>
    </row>
    <row r="20" spans="1:18" s="158" customFormat="1" ht="293.25">
      <c r="A20" s="204">
        <v>14</v>
      </c>
      <c r="B20" s="311" t="s">
        <v>50</v>
      </c>
      <c r="C20" s="207" t="s">
        <v>791</v>
      </c>
      <c r="D20" s="207">
        <v>12</v>
      </c>
      <c r="E20" s="204" t="s">
        <v>1313</v>
      </c>
      <c r="F20" s="204" t="s">
        <v>1314</v>
      </c>
      <c r="G20" s="204" t="s">
        <v>1240</v>
      </c>
      <c r="H20" s="204" t="s">
        <v>1241</v>
      </c>
      <c r="I20" s="204">
        <v>429</v>
      </c>
      <c r="J20" s="204" t="s">
        <v>1315</v>
      </c>
      <c r="K20" s="204" t="s">
        <v>53</v>
      </c>
      <c r="L20" s="207" t="s">
        <v>944</v>
      </c>
      <c r="M20" s="310">
        <v>3190.25</v>
      </c>
      <c r="N20" s="310"/>
      <c r="O20" s="310">
        <v>3190.25</v>
      </c>
      <c r="P20" s="310"/>
      <c r="Q20" s="204" t="s">
        <v>1290</v>
      </c>
      <c r="R20" s="204" t="s">
        <v>1291</v>
      </c>
    </row>
    <row r="21" spans="1:18" s="158" customFormat="1" ht="349.5" customHeight="1">
      <c r="A21" s="207">
        <v>15</v>
      </c>
      <c r="B21" s="311" t="s">
        <v>1250</v>
      </c>
      <c r="C21" s="207">
        <v>5</v>
      </c>
      <c r="D21" s="207">
        <v>11</v>
      </c>
      <c r="E21" s="204" t="s">
        <v>1316</v>
      </c>
      <c r="F21" s="204" t="s">
        <v>1317</v>
      </c>
      <c r="G21" s="204" t="s">
        <v>1318</v>
      </c>
      <c r="H21" s="261" t="s">
        <v>1254</v>
      </c>
      <c r="I21" s="204">
        <v>150</v>
      </c>
      <c r="J21" s="204" t="s">
        <v>1319</v>
      </c>
      <c r="K21" s="204" t="s">
        <v>44</v>
      </c>
      <c r="L21" s="207" t="s">
        <v>944</v>
      </c>
      <c r="M21" s="310">
        <v>77869.2</v>
      </c>
      <c r="N21" s="310"/>
      <c r="O21" s="310">
        <v>77869.2</v>
      </c>
      <c r="P21" s="310"/>
      <c r="Q21" s="204" t="s">
        <v>1320</v>
      </c>
      <c r="R21" s="204" t="s">
        <v>1321</v>
      </c>
    </row>
    <row r="22" spans="1:18" s="158" customFormat="1" ht="63" customHeight="1">
      <c r="A22" s="204">
        <v>16</v>
      </c>
      <c r="B22" s="311" t="s">
        <v>1249</v>
      </c>
      <c r="C22" s="207">
        <v>4</v>
      </c>
      <c r="D22" s="207">
        <v>6</v>
      </c>
      <c r="E22" s="204" t="s">
        <v>1323</v>
      </c>
      <c r="F22" s="204" t="s">
        <v>1324</v>
      </c>
      <c r="G22" s="204" t="s">
        <v>108</v>
      </c>
      <c r="H22" s="204" t="s">
        <v>1245</v>
      </c>
      <c r="I22" s="204">
        <v>150</v>
      </c>
      <c r="J22" s="204" t="s">
        <v>1322</v>
      </c>
      <c r="K22" s="204" t="s">
        <v>38</v>
      </c>
      <c r="L22" s="207" t="s">
        <v>944</v>
      </c>
      <c r="M22" s="310">
        <v>17200</v>
      </c>
      <c r="N22" s="310"/>
      <c r="O22" s="310">
        <v>17200</v>
      </c>
      <c r="P22" s="310"/>
      <c r="Q22" s="204" t="s">
        <v>1296</v>
      </c>
      <c r="R22" s="204" t="s">
        <v>1297</v>
      </c>
    </row>
    <row r="23" spans="1:18" s="158" customFormat="1" ht="165.75">
      <c r="A23" s="207">
        <v>17</v>
      </c>
      <c r="B23" s="311" t="s">
        <v>1328</v>
      </c>
      <c r="C23" s="207" t="s">
        <v>489</v>
      </c>
      <c r="D23" s="207">
        <v>12</v>
      </c>
      <c r="E23" s="204" t="s">
        <v>1325</v>
      </c>
      <c r="F23" s="204" t="s">
        <v>1326</v>
      </c>
      <c r="G23" s="204" t="s">
        <v>1240</v>
      </c>
      <c r="H23" s="204" t="s">
        <v>1241</v>
      </c>
      <c r="I23" s="204">
        <v>84</v>
      </c>
      <c r="J23" s="204" t="s">
        <v>1327</v>
      </c>
      <c r="K23" s="204" t="s">
        <v>47</v>
      </c>
      <c r="L23" s="207" t="s">
        <v>944</v>
      </c>
      <c r="M23" s="310">
        <v>3335</v>
      </c>
      <c r="N23" s="310"/>
      <c r="O23" s="310">
        <v>3335</v>
      </c>
      <c r="P23" s="310"/>
      <c r="Q23" s="204" t="s">
        <v>1290</v>
      </c>
      <c r="R23" s="204" t="s">
        <v>1291</v>
      </c>
    </row>
    <row r="24" spans="1:18" s="158" customFormat="1" ht="191.25">
      <c r="A24" s="204">
        <v>18</v>
      </c>
      <c r="B24" s="311" t="s">
        <v>1250</v>
      </c>
      <c r="C24" s="207">
        <v>5</v>
      </c>
      <c r="D24" s="207">
        <v>13</v>
      </c>
      <c r="E24" s="204" t="s">
        <v>1329</v>
      </c>
      <c r="F24" s="204" t="s">
        <v>1330</v>
      </c>
      <c r="G24" s="204" t="s">
        <v>1331</v>
      </c>
      <c r="H24" s="204" t="s">
        <v>1332</v>
      </c>
      <c r="I24" s="204">
        <v>180</v>
      </c>
      <c r="J24" s="204" t="s">
        <v>1333</v>
      </c>
      <c r="K24" s="204" t="s">
        <v>35</v>
      </c>
      <c r="L24" s="207" t="s">
        <v>944</v>
      </c>
      <c r="M24" s="310">
        <v>35840</v>
      </c>
      <c r="N24" s="310"/>
      <c r="O24" s="310">
        <v>35840</v>
      </c>
      <c r="P24" s="310"/>
      <c r="Q24" s="204" t="s">
        <v>1334</v>
      </c>
      <c r="R24" s="204" t="s">
        <v>1335</v>
      </c>
    </row>
    <row r="25" spans="1:18" s="158" customFormat="1" ht="142.5" customHeight="1">
      <c r="A25" s="207">
        <v>19</v>
      </c>
      <c r="B25" s="311" t="s">
        <v>1328</v>
      </c>
      <c r="C25" s="207" t="s">
        <v>109</v>
      </c>
      <c r="D25" s="207">
        <v>13</v>
      </c>
      <c r="E25" s="204" t="s">
        <v>1336</v>
      </c>
      <c r="F25" s="204" t="s">
        <v>1337</v>
      </c>
      <c r="G25" s="204" t="s">
        <v>1240</v>
      </c>
      <c r="H25" s="204" t="s">
        <v>1241</v>
      </c>
      <c r="I25" s="204">
        <v>526</v>
      </c>
      <c r="J25" s="204" t="s">
        <v>1338</v>
      </c>
      <c r="K25" s="204" t="s">
        <v>35</v>
      </c>
      <c r="L25" s="207" t="s">
        <v>944</v>
      </c>
      <c r="M25" s="310">
        <v>1052.8800000000001</v>
      </c>
      <c r="N25" s="310"/>
      <c r="O25" s="310">
        <v>1052.8800000000001</v>
      </c>
      <c r="P25" s="310"/>
      <c r="Q25" s="204" t="s">
        <v>1290</v>
      </c>
      <c r="R25" s="204" t="s">
        <v>1291</v>
      </c>
    </row>
    <row r="26" spans="1:18" s="141" customFormat="1" ht="38.25">
      <c r="A26" s="207">
        <v>20</v>
      </c>
      <c r="B26" s="207" t="s">
        <v>1250</v>
      </c>
      <c r="C26" s="207">
        <v>5</v>
      </c>
      <c r="D26" s="207">
        <v>11</v>
      </c>
      <c r="E26" s="204" t="s">
        <v>1339</v>
      </c>
      <c r="F26" s="204" t="s">
        <v>1340</v>
      </c>
      <c r="G26" s="204" t="s">
        <v>1341</v>
      </c>
      <c r="H26" s="204" t="s">
        <v>1241</v>
      </c>
      <c r="I26" s="204">
        <v>30</v>
      </c>
      <c r="J26" s="204" t="s">
        <v>1342</v>
      </c>
      <c r="K26" s="204" t="s">
        <v>38</v>
      </c>
      <c r="L26" s="204" t="s">
        <v>944</v>
      </c>
      <c r="M26" s="310">
        <v>90500</v>
      </c>
      <c r="N26" s="310"/>
      <c r="O26" s="310">
        <v>90500</v>
      </c>
      <c r="P26" s="310"/>
      <c r="Q26" s="204" t="s">
        <v>1343</v>
      </c>
      <c r="R26" s="204" t="s">
        <v>1344</v>
      </c>
    </row>
    <row r="27" spans="1:18" s="203" customFormat="1" ht="75">
      <c r="A27" s="260">
        <v>21</v>
      </c>
      <c r="B27" s="260" t="s">
        <v>1250</v>
      </c>
      <c r="C27" s="260">
        <v>5</v>
      </c>
      <c r="D27" s="260">
        <v>4</v>
      </c>
      <c r="E27" s="260" t="s">
        <v>1345</v>
      </c>
      <c r="F27" s="260" t="s">
        <v>1346</v>
      </c>
      <c r="G27" s="260" t="s">
        <v>373</v>
      </c>
      <c r="H27" s="260" t="s">
        <v>1245</v>
      </c>
      <c r="I27" s="260">
        <v>70</v>
      </c>
      <c r="J27" s="260" t="s">
        <v>1347</v>
      </c>
      <c r="K27" s="260"/>
      <c r="L27" s="260" t="s">
        <v>42</v>
      </c>
      <c r="M27" s="260"/>
      <c r="N27" s="312">
        <v>40000</v>
      </c>
      <c r="O27" s="260"/>
      <c r="P27" s="312">
        <v>40000</v>
      </c>
      <c r="Q27" s="260" t="s">
        <v>1235</v>
      </c>
      <c r="R27" s="260" t="s">
        <v>1348</v>
      </c>
    </row>
    <row r="28" spans="1:18" s="203" customFormat="1" ht="90">
      <c r="A28" s="260">
        <v>22</v>
      </c>
      <c r="B28" s="260" t="s">
        <v>1250</v>
      </c>
      <c r="C28" s="260">
        <v>5</v>
      </c>
      <c r="D28" s="260">
        <v>4</v>
      </c>
      <c r="E28" s="260" t="s">
        <v>1349</v>
      </c>
      <c r="F28" s="260" t="s">
        <v>1350</v>
      </c>
      <c r="G28" s="260" t="s">
        <v>1269</v>
      </c>
      <c r="H28" s="260" t="s">
        <v>1270</v>
      </c>
      <c r="I28" s="260">
        <v>30</v>
      </c>
      <c r="J28" s="260" t="s">
        <v>1351</v>
      </c>
      <c r="K28" s="260"/>
      <c r="L28" s="260" t="s">
        <v>38</v>
      </c>
      <c r="M28" s="260"/>
      <c r="N28" s="312">
        <v>80000</v>
      </c>
      <c r="O28" s="260"/>
      <c r="P28" s="312">
        <v>80000</v>
      </c>
      <c r="Q28" s="260" t="s">
        <v>1235</v>
      </c>
      <c r="R28" s="260" t="s">
        <v>1348</v>
      </c>
    </row>
    <row r="29" spans="1:18" s="203" customFormat="1" ht="150">
      <c r="A29" s="260">
        <v>23</v>
      </c>
      <c r="B29" s="260" t="s">
        <v>47</v>
      </c>
      <c r="C29" s="260">
        <v>1</v>
      </c>
      <c r="D29" s="260">
        <v>6</v>
      </c>
      <c r="E29" s="260" t="s">
        <v>1352</v>
      </c>
      <c r="F29" s="313" t="s">
        <v>1353</v>
      </c>
      <c r="G29" s="260" t="s">
        <v>373</v>
      </c>
      <c r="H29" s="260" t="s">
        <v>1245</v>
      </c>
      <c r="I29" s="260">
        <v>40</v>
      </c>
      <c r="J29" s="260" t="s">
        <v>1354</v>
      </c>
      <c r="K29" s="260"/>
      <c r="L29" s="260" t="s">
        <v>38</v>
      </c>
      <c r="M29" s="260"/>
      <c r="N29" s="312">
        <v>20000</v>
      </c>
      <c r="O29" s="260"/>
      <c r="P29" s="312">
        <v>20000</v>
      </c>
      <c r="Q29" s="260" t="s">
        <v>1235</v>
      </c>
      <c r="R29" s="260" t="s">
        <v>1348</v>
      </c>
    </row>
    <row r="30" spans="1:18" s="203" customFormat="1" ht="180">
      <c r="A30" s="260">
        <v>24</v>
      </c>
      <c r="B30" s="260" t="s">
        <v>47</v>
      </c>
      <c r="C30" s="260">
        <v>3</v>
      </c>
      <c r="D30" s="260">
        <v>10</v>
      </c>
      <c r="E30" s="260" t="s">
        <v>1355</v>
      </c>
      <c r="F30" s="260" t="s">
        <v>1356</v>
      </c>
      <c r="G30" s="260" t="s">
        <v>1357</v>
      </c>
      <c r="H30" s="260" t="s">
        <v>1358</v>
      </c>
      <c r="I30" s="260">
        <v>1</v>
      </c>
      <c r="J30" s="260" t="s">
        <v>1359</v>
      </c>
      <c r="K30" s="260"/>
      <c r="L30" s="260" t="s">
        <v>40</v>
      </c>
      <c r="M30" s="260"/>
      <c r="N30" s="312">
        <v>134500</v>
      </c>
      <c r="O30" s="260"/>
      <c r="P30" s="312">
        <v>134500</v>
      </c>
      <c r="Q30" s="260" t="s">
        <v>1235</v>
      </c>
      <c r="R30" s="260" t="s">
        <v>1348</v>
      </c>
    </row>
    <row r="31" spans="1:18" s="203" customFormat="1" ht="75">
      <c r="A31" s="260">
        <v>25</v>
      </c>
      <c r="B31" s="260" t="s">
        <v>1250</v>
      </c>
      <c r="C31" s="260">
        <v>1</v>
      </c>
      <c r="D31" s="260">
        <v>13</v>
      </c>
      <c r="E31" s="260" t="s">
        <v>1360</v>
      </c>
      <c r="F31" s="260" t="s">
        <v>1361</v>
      </c>
      <c r="G31" s="260" t="s">
        <v>1362</v>
      </c>
      <c r="H31" s="260" t="s">
        <v>1363</v>
      </c>
      <c r="I31" s="260">
        <v>1</v>
      </c>
      <c r="J31" s="260" t="s">
        <v>1242</v>
      </c>
      <c r="K31" s="260"/>
      <c r="L31" s="260" t="s">
        <v>35</v>
      </c>
      <c r="M31" s="260"/>
      <c r="N31" s="312">
        <v>80000</v>
      </c>
      <c r="O31" s="260"/>
      <c r="P31" s="312">
        <v>80000</v>
      </c>
      <c r="Q31" s="260" t="s">
        <v>1235</v>
      </c>
      <c r="R31" s="260" t="s">
        <v>1348</v>
      </c>
    </row>
    <row r="32" spans="1:18" s="203" customFormat="1" ht="238.5" customHeight="1">
      <c r="A32" s="123">
        <v>26</v>
      </c>
      <c r="B32" s="260" t="s">
        <v>47</v>
      </c>
      <c r="C32" s="260">
        <v>1</v>
      </c>
      <c r="D32" s="260">
        <v>6</v>
      </c>
      <c r="E32" s="260" t="s">
        <v>1364</v>
      </c>
      <c r="F32" s="260" t="s">
        <v>1365</v>
      </c>
      <c r="G32" s="260" t="s">
        <v>51</v>
      </c>
      <c r="H32" s="260" t="s">
        <v>1270</v>
      </c>
      <c r="I32" s="260">
        <v>45</v>
      </c>
      <c r="J32" s="260" t="s">
        <v>1366</v>
      </c>
      <c r="K32" s="260"/>
      <c r="L32" s="260" t="s">
        <v>35</v>
      </c>
      <c r="M32" s="260"/>
      <c r="N32" s="312">
        <v>3581</v>
      </c>
      <c r="O32" s="260"/>
      <c r="P32" s="312">
        <v>3581</v>
      </c>
      <c r="Q32" s="260" t="s">
        <v>1367</v>
      </c>
      <c r="R32" s="260" t="s">
        <v>1368</v>
      </c>
    </row>
    <row r="33" spans="1:18" s="203" customFormat="1" ht="165">
      <c r="A33" s="260">
        <v>27</v>
      </c>
      <c r="B33" s="260" t="s">
        <v>1250</v>
      </c>
      <c r="C33" s="260">
        <v>1</v>
      </c>
      <c r="D33" s="260">
        <v>6</v>
      </c>
      <c r="E33" s="260" t="s">
        <v>1369</v>
      </c>
      <c r="F33" s="260" t="s">
        <v>1370</v>
      </c>
      <c r="G33" s="260" t="s">
        <v>51</v>
      </c>
      <c r="H33" s="260" t="s">
        <v>1270</v>
      </c>
      <c r="I33" s="260">
        <v>50</v>
      </c>
      <c r="J33" s="260" t="s">
        <v>1371</v>
      </c>
      <c r="K33" s="260"/>
      <c r="L33" s="260" t="s">
        <v>42</v>
      </c>
      <c r="M33" s="260"/>
      <c r="N33" s="312">
        <v>33267.5</v>
      </c>
      <c r="O33" s="260"/>
      <c r="P33" s="312">
        <v>33267.5</v>
      </c>
      <c r="Q33" s="260" t="s">
        <v>1272</v>
      </c>
      <c r="R33" s="260" t="s">
        <v>1372</v>
      </c>
    </row>
    <row r="34" spans="1:18" s="203" customFormat="1" ht="30">
      <c r="A34" s="526">
        <v>28</v>
      </c>
      <c r="B34" s="528" t="s">
        <v>47</v>
      </c>
      <c r="C34" s="528">
        <v>1</v>
      </c>
      <c r="D34" s="528">
        <v>9</v>
      </c>
      <c r="E34" s="528" t="s">
        <v>5753</v>
      </c>
      <c r="F34" s="526" t="s">
        <v>5758</v>
      </c>
      <c r="G34" s="526" t="s">
        <v>108</v>
      </c>
      <c r="H34" s="260" t="s">
        <v>1373</v>
      </c>
      <c r="I34" s="260">
        <v>4</v>
      </c>
      <c r="J34" s="528" t="s">
        <v>1374</v>
      </c>
      <c r="K34" s="528"/>
      <c r="L34" s="528" t="s">
        <v>44</v>
      </c>
      <c r="M34" s="526"/>
      <c r="N34" s="586">
        <v>38705.15</v>
      </c>
      <c r="O34" s="526"/>
      <c r="P34" s="586">
        <v>38705.15</v>
      </c>
      <c r="Q34" s="526" t="s">
        <v>1375</v>
      </c>
      <c r="R34" s="526" t="s">
        <v>1376</v>
      </c>
    </row>
    <row r="35" spans="1:18" s="203" customFormat="1" ht="30">
      <c r="A35" s="527"/>
      <c r="B35" s="528"/>
      <c r="C35" s="528"/>
      <c r="D35" s="528"/>
      <c r="E35" s="528"/>
      <c r="F35" s="527"/>
      <c r="G35" s="527"/>
      <c r="H35" s="260" t="s">
        <v>1377</v>
      </c>
      <c r="I35" s="260">
        <v>440</v>
      </c>
      <c r="J35" s="528"/>
      <c r="K35" s="528"/>
      <c r="L35" s="528"/>
      <c r="M35" s="527"/>
      <c r="N35" s="587"/>
      <c r="O35" s="527"/>
      <c r="P35" s="587"/>
      <c r="Q35" s="527"/>
      <c r="R35" s="527"/>
    </row>
    <row r="36" spans="1:18" s="203" customFormat="1" ht="111" customHeight="1">
      <c r="A36" s="526">
        <v>29</v>
      </c>
      <c r="B36" s="583" t="s">
        <v>1250</v>
      </c>
      <c r="C36" s="528">
        <v>3</v>
      </c>
      <c r="D36" s="528">
        <v>10</v>
      </c>
      <c r="E36" s="528" t="s">
        <v>1378</v>
      </c>
      <c r="F36" s="526" t="s">
        <v>1379</v>
      </c>
      <c r="G36" s="526" t="s">
        <v>1380</v>
      </c>
      <c r="H36" s="290" t="s">
        <v>1381</v>
      </c>
      <c r="I36" s="260">
        <v>1</v>
      </c>
      <c r="J36" s="526" t="s">
        <v>1382</v>
      </c>
      <c r="K36" s="526"/>
      <c r="L36" s="526" t="s">
        <v>44</v>
      </c>
      <c r="M36" s="526"/>
      <c r="N36" s="586">
        <v>58766.7</v>
      </c>
      <c r="O36" s="526"/>
      <c r="P36" s="586">
        <v>58766.7</v>
      </c>
      <c r="Q36" s="526" t="s">
        <v>1383</v>
      </c>
      <c r="R36" s="526" t="s">
        <v>1384</v>
      </c>
    </row>
    <row r="37" spans="1:18" s="203" customFormat="1" ht="121.5" customHeight="1">
      <c r="A37" s="531"/>
      <c r="B37" s="584"/>
      <c r="C37" s="528"/>
      <c r="D37" s="528"/>
      <c r="E37" s="528"/>
      <c r="F37" s="531"/>
      <c r="G37" s="531"/>
      <c r="H37" s="290" t="s">
        <v>1245</v>
      </c>
      <c r="I37" s="260">
        <v>100</v>
      </c>
      <c r="J37" s="531"/>
      <c r="K37" s="531"/>
      <c r="L37" s="531"/>
      <c r="M37" s="531"/>
      <c r="N37" s="588"/>
      <c r="O37" s="531"/>
      <c r="P37" s="588"/>
      <c r="Q37" s="531"/>
      <c r="R37" s="531"/>
    </row>
    <row r="38" spans="1:18" s="203" customFormat="1" ht="165.75" customHeight="1">
      <c r="A38" s="527"/>
      <c r="B38" s="585"/>
      <c r="C38" s="528"/>
      <c r="D38" s="528"/>
      <c r="E38" s="528"/>
      <c r="F38" s="527"/>
      <c r="G38" s="527"/>
      <c r="H38" s="260" t="s">
        <v>1358</v>
      </c>
      <c r="I38" s="260">
        <v>1</v>
      </c>
      <c r="J38" s="527"/>
      <c r="K38" s="527"/>
      <c r="L38" s="527"/>
      <c r="M38" s="527"/>
      <c r="N38" s="587"/>
      <c r="O38" s="527"/>
      <c r="P38" s="587"/>
      <c r="Q38" s="527"/>
      <c r="R38" s="527"/>
    </row>
    <row r="39" spans="1:18" s="203" customFormat="1" ht="107.25" customHeight="1">
      <c r="A39" s="526">
        <v>30</v>
      </c>
      <c r="B39" s="528" t="s">
        <v>1250</v>
      </c>
      <c r="C39" s="528">
        <v>3</v>
      </c>
      <c r="D39" s="528">
        <v>10</v>
      </c>
      <c r="E39" s="528" t="s">
        <v>1385</v>
      </c>
      <c r="F39" s="526" t="s">
        <v>1386</v>
      </c>
      <c r="G39" s="526" t="s">
        <v>1387</v>
      </c>
      <c r="H39" s="290" t="s">
        <v>1381</v>
      </c>
      <c r="I39" s="260">
        <v>1</v>
      </c>
      <c r="J39" s="526" t="s">
        <v>1388</v>
      </c>
      <c r="K39" s="526"/>
      <c r="L39" s="526" t="s">
        <v>44</v>
      </c>
      <c r="M39" s="526"/>
      <c r="N39" s="586">
        <v>96297.56</v>
      </c>
      <c r="O39" s="526"/>
      <c r="P39" s="586">
        <v>96297.56</v>
      </c>
      <c r="Q39" s="526" t="s">
        <v>1389</v>
      </c>
      <c r="R39" s="526" t="s">
        <v>1390</v>
      </c>
    </row>
    <row r="40" spans="1:18" s="203" customFormat="1" ht="105.75" customHeight="1">
      <c r="A40" s="531"/>
      <c r="B40" s="528"/>
      <c r="C40" s="528"/>
      <c r="D40" s="528"/>
      <c r="E40" s="528"/>
      <c r="F40" s="531"/>
      <c r="G40" s="531"/>
      <c r="H40" s="290" t="s">
        <v>1245</v>
      </c>
      <c r="I40" s="260">
        <v>50</v>
      </c>
      <c r="J40" s="531"/>
      <c r="K40" s="531"/>
      <c r="L40" s="531"/>
      <c r="M40" s="531"/>
      <c r="N40" s="588"/>
      <c r="O40" s="531"/>
      <c r="P40" s="588"/>
      <c r="Q40" s="531"/>
      <c r="R40" s="531"/>
    </row>
    <row r="41" spans="1:18" s="203" customFormat="1" ht="103.5" customHeight="1">
      <c r="A41" s="527"/>
      <c r="B41" s="528"/>
      <c r="C41" s="528"/>
      <c r="D41" s="528"/>
      <c r="E41" s="528"/>
      <c r="F41" s="527"/>
      <c r="G41" s="527"/>
      <c r="H41" s="290" t="s">
        <v>1358</v>
      </c>
      <c r="I41" s="260">
        <v>1</v>
      </c>
      <c r="J41" s="527"/>
      <c r="K41" s="527"/>
      <c r="L41" s="527"/>
      <c r="M41" s="527"/>
      <c r="N41" s="587"/>
      <c r="O41" s="527"/>
      <c r="P41" s="587"/>
      <c r="Q41" s="527"/>
      <c r="R41" s="527"/>
    </row>
    <row r="42" spans="1:18" s="203" customFormat="1" ht="157.5" customHeight="1">
      <c r="A42" s="526">
        <v>31</v>
      </c>
      <c r="B42" s="528" t="s">
        <v>1250</v>
      </c>
      <c r="C42" s="528">
        <v>3</v>
      </c>
      <c r="D42" s="528">
        <v>10</v>
      </c>
      <c r="E42" s="528" t="s">
        <v>1391</v>
      </c>
      <c r="F42" s="526" t="s">
        <v>1392</v>
      </c>
      <c r="G42" s="526" t="s">
        <v>1393</v>
      </c>
      <c r="H42" s="260" t="s">
        <v>1254</v>
      </c>
      <c r="I42" s="260">
        <v>60</v>
      </c>
      <c r="J42" s="526" t="s">
        <v>1388</v>
      </c>
      <c r="K42" s="528"/>
      <c r="L42" s="528" t="s">
        <v>35</v>
      </c>
      <c r="M42" s="528"/>
      <c r="N42" s="589">
        <v>34320.370000000003</v>
      </c>
      <c r="O42" s="528"/>
      <c r="P42" s="589">
        <v>34320.370000000003</v>
      </c>
      <c r="Q42" s="528" t="s">
        <v>1394</v>
      </c>
      <c r="R42" s="528" t="s">
        <v>1335</v>
      </c>
    </row>
    <row r="43" spans="1:18" s="203" customFormat="1" ht="177" customHeight="1">
      <c r="A43" s="527"/>
      <c r="B43" s="528"/>
      <c r="C43" s="528"/>
      <c r="D43" s="528"/>
      <c r="E43" s="528"/>
      <c r="F43" s="527"/>
      <c r="G43" s="527"/>
      <c r="H43" s="260" t="s">
        <v>1358</v>
      </c>
      <c r="I43" s="260">
        <v>1</v>
      </c>
      <c r="J43" s="527"/>
      <c r="K43" s="528"/>
      <c r="L43" s="528"/>
      <c r="M43" s="528"/>
      <c r="N43" s="589"/>
      <c r="O43" s="528"/>
      <c r="P43" s="589"/>
      <c r="Q43" s="528"/>
      <c r="R43" s="528"/>
    </row>
    <row r="44" spans="1:18" s="203" customFormat="1" ht="235.5" customHeight="1">
      <c r="A44" s="260">
        <v>32</v>
      </c>
      <c r="B44" s="260" t="s">
        <v>1250</v>
      </c>
      <c r="C44" s="260">
        <v>5</v>
      </c>
      <c r="D44" s="260">
        <v>11</v>
      </c>
      <c r="E44" s="260" t="s">
        <v>1395</v>
      </c>
      <c r="F44" s="260" t="s">
        <v>1396</v>
      </c>
      <c r="G44" s="260" t="s">
        <v>108</v>
      </c>
      <c r="H44" s="260" t="s">
        <v>1254</v>
      </c>
      <c r="I44" s="260">
        <v>45</v>
      </c>
      <c r="J44" s="260" t="s">
        <v>1397</v>
      </c>
      <c r="K44" s="260"/>
      <c r="L44" s="260" t="s">
        <v>35</v>
      </c>
      <c r="M44" s="260"/>
      <c r="N44" s="312">
        <v>50925</v>
      </c>
      <c r="O44" s="260"/>
      <c r="P44" s="312">
        <v>50925</v>
      </c>
      <c r="Q44" s="260" t="s">
        <v>1375</v>
      </c>
      <c r="R44" s="260" t="s">
        <v>1398</v>
      </c>
    </row>
    <row r="45" spans="1:18" s="203" customFormat="1" ht="84" customHeight="1">
      <c r="A45" s="526">
        <v>33</v>
      </c>
      <c r="B45" s="526" t="s">
        <v>1250</v>
      </c>
      <c r="C45" s="526">
        <v>5</v>
      </c>
      <c r="D45" s="526">
        <v>11</v>
      </c>
      <c r="E45" s="526" t="s">
        <v>1399</v>
      </c>
      <c r="F45" s="526" t="s">
        <v>1400</v>
      </c>
      <c r="G45" s="526" t="s">
        <v>108</v>
      </c>
      <c r="H45" s="260" t="s">
        <v>1401</v>
      </c>
      <c r="I45" s="260">
        <v>10</v>
      </c>
      <c r="J45" s="526" t="s">
        <v>1402</v>
      </c>
      <c r="K45" s="526"/>
      <c r="L45" s="526" t="s">
        <v>35</v>
      </c>
      <c r="M45" s="526"/>
      <c r="N45" s="586">
        <v>85362.07</v>
      </c>
      <c r="O45" s="526"/>
      <c r="P45" s="586">
        <v>85362.07</v>
      </c>
      <c r="Q45" s="526" t="s">
        <v>1320</v>
      </c>
      <c r="R45" s="526" t="s">
        <v>1403</v>
      </c>
    </row>
    <row r="46" spans="1:18" s="203" customFormat="1" ht="124.5" customHeight="1">
      <c r="A46" s="527"/>
      <c r="B46" s="527"/>
      <c r="C46" s="527"/>
      <c r="D46" s="527"/>
      <c r="E46" s="527"/>
      <c r="F46" s="527"/>
      <c r="G46" s="527"/>
      <c r="H46" s="260" t="s">
        <v>1254</v>
      </c>
      <c r="I46" s="260">
        <v>150</v>
      </c>
      <c r="J46" s="527"/>
      <c r="K46" s="527"/>
      <c r="L46" s="527"/>
      <c r="M46" s="527"/>
      <c r="N46" s="587"/>
      <c r="O46" s="527"/>
      <c r="P46" s="587"/>
      <c r="Q46" s="527"/>
      <c r="R46" s="527"/>
    </row>
    <row r="47" spans="1:18" s="203" customFormat="1" ht="285">
      <c r="A47" s="260">
        <v>34</v>
      </c>
      <c r="B47" s="260" t="s">
        <v>47</v>
      </c>
      <c r="C47" s="260">
        <v>1</v>
      </c>
      <c r="D47" s="260">
        <v>13</v>
      </c>
      <c r="E47" s="259" t="s">
        <v>1404</v>
      </c>
      <c r="F47" s="260" t="s">
        <v>1405</v>
      </c>
      <c r="G47" s="260" t="s">
        <v>1362</v>
      </c>
      <c r="H47" s="260" t="s">
        <v>1241</v>
      </c>
      <c r="I47" s="260">
        <v>60</v>
      </c>
      <c r="J47" s="260" t="s">
        <v>1406</v>
      </c>
      <c r="K47" s="260"/>
      <c r="L47" s="260" t="s">
        <v>35</v>
      </c>
      <c r="M47" s="260"/>
      <c r="N47" s="312">
        <v>2035</v>
      </c>
      <c r="O47" s="260"/>
      <c r="P47" s="312">
        <v>2035</v>
      </c>
      <c r="Q47" s="259" t="s">
        <v>1407</v>
      </c>
      <c r="R47" s="260" t="s">
        <v>1408</v>
      </c>
    </row>
    <row r="48" spans="1:18" s="203" customFormat="1" ht="330">
      <c r="A48" s="260">
        <v>35</v>
      </c>
      <c r="B48" s="260" t="s">
        <v>47</v>
      </c>
      <c r="C48" s="260">
        <v>1</v>
      </c>
      <c r="D48" s="260">
        <v>13</v>
      </c>
      <c r="E48" s="259" t="s">
        <v>1409</v>
      </c>
      <c r="F48" s="260" t="s">
        <v>1410</v>
      </c>
      <c r="G48" s="260" t="s">
        <v>1362</v>
      </c>
      <c r="H48" s="260" t="s">
        <v>1241</v>
      </c>
      <c r="I48" s="260">
        <v>10</v>
      </c>
      <c r="J48" s="260" t="s">
        <v>1411</v>
      </c>
      <c r="K48" s="260"/>
      <c r="L48" s="260" t="s">
        <v>44</v>
      </c>
      <c r="M48" s="260"/>
      <c r="N48" s="312">
        <v>1218</v>
      </c>
      <c r="O48" s="260"/>
      <c r="P48" s="312">
        <v>1218</v>
      </c>
      <c r="Q48" s="259" t="s">
        <v>1407</v>
      </c>
      <c r="R48" s="260" t="s">
        <v>1412</v>
      </c>
    </row>
    <row r="49" spans="1:18" s="203" customFormat="1" ht="360">
      <c r="A49" s="260">
        <v>36</v>
      </c>
      <c r="B49" s="260" t="s">
        <v>47</v>
      </c>
      <c r="C49" s="260">
        <v>1</v>
      </c>
      <c r="D49" s="260">
        <v>13</v>
      </c>
      <c r="E49" s="260" t="s">
        <v>1325</v>
      </c>
      <c r="F49" s="260" t="s">
        <v>1413</v>
      </c>
      <c r="G49" s="260" t="s">
        <v>1362</v>
      </c>
      <c r="H49" s="260" t="s">
        <v>1241</v>
      </c>
      <c r="I49" s="260">
        <v>60</v>
      </c>
      <c r="J49" s="260" t="s">
        <v>1414</v>
      </c>
      <c r="K49" s="260"/>
      <c r="L49" s="260" t="s">
        <v>44</v>
      </c>
      <c r="M49" s="260"/>
      <c r="N49" s="312">
        <v>2265</v>
      </c>
      <c r="O49" s="260"/>
      <c r="P49" s="312">
        <v>2265</v>
      </c>
      <c r="Q49" s="259" t="s">
        <v>1407</v>
      </c>
      <c r="R49" s="260" t="s">
        <v>1412</v>
      </c>
    </row>
    <row r="50" spans="1:18" s="203" customFormat="1" ht="360">
      <c r="A50" s="260">
        <v>37</v>
      </c>
      <c r="B50" s="260" t="s">
        <v>47</v>
      </c>
      <c r="C50" s="260">
        <v>1</v>
      </c>
      <c r="D50" s="260">
        <v>13</v>
      </c>
      <c r="E50" s="260" t="s">
        <v>1415</v>
      </c>
      <c r="F50" s="260" t="s">
        <v>1416</v>
      </c>
      <c r="G50" s="260" t="s">
        <v>1362</v>
      </c>
      <c r="H50" s="260" t="s">
        <v>1241</v>
      </c>
      <c r="I50" s="260">
        <v>60</v>
      </c>
      <c r="J50" s="260" t="s">
        <v>1417</v>
      </c>
      <c r="K50" s="260"/>
      <c r="L50" s="260" t="s">
        <v>44</v>
      </c>
      <c r="M50" s="260"/>
      <c r="N50" s="312">
        <v>2392</v>
      </c>
      <c r="O50" s="260"/>
      <c r="P50" s="312">
        <v>2392</v>
      </c>
      <c r="Q50" s="260" t="s">
        <v>1407</v>
      </c>
      <c r="R50" s="260" t="s">
        <v>1412</v>
      </c>
    </row>
    <row r="51" spans="1:18" s="203" customFormat="1" ht="51" customHeight="1">
      <c r="A51" s="526">
        <v>38</v>
      </c>
      <c r="B51" s="528" t="s">
        <v>1250</v>
      </c>
      <c r="C51" s="528">
        <v>1</v>
      </c>
      <c r="D51" s="528">
        <v>13</v>
      </c>
      <c r="E51" s="528" t="s">
        <v>1418</v>
      </c>
      <c r="F51" s="526" t="s">
        <v>1419</v>
      </c>
      <c r="G51" s="526" t="s">
        <v>1420</v>
      </c>
      <c r="H51" s="260" t="s">
        <v>1254</v>
      </c>
      <c r="I51" s="260">
        <v>60</v>
      </c>
      <c r="J51" s="526" t="s">
        <v>1421</v>
      </c>
      <c r="K51" s="528"/>
      <c r="L51" s="528" t="s">
        <v>42</v>
      </c>
      <c r="M51" s="528"/>
      <c r="N51" s="589">
        <v>18565</v>
      </c>
      <c r="O51" s="528"/>
      <c r="P51" s="589">
        <v>18565</v>
      </c>
      <c r="Q51" s="528" t="s">
        <v>1422</v>
      </c>
      <c r="R51" s="528" t="s">
        <v>1423</v>
      </c>
    </row>
    <row r="52" spans="1:18" s="203" customFormat="1" ht="56.25" customHeight="1">
      <c r="A52" s="531"/>
      <c r="B52" s="528"/>
      <c r="C52" s="528"/>
      <c r="D52" s="528"/>
      <c r="E52" s="528"/>
      <c r="F52" s="531"/>
      <c r="G52" s="531"/>
      <c r="H52" s="260" t="s">
        <v>1241</v>
      </c>
      <c r="I52" s="260">
        <v>50</v>
      </c>
      <c r="J52" s="531"/>
      <c r="K52" s="528"/>
      <c r="L52" s="528"/>
      <c r="M52" s="528"/>
      <c r="N52" s="589"/>
      <c r="O52" s="528"/>
      <c r="P52" s="589"/>
      <c r="Q52" s="528"/>
      <c r="R52" s="528"/>
    </row>
    <row r="53" spans="1:18" s="203" customFormat="1" ht="81" customHeight="1">
      <c r="A53" s="527"/>
      <c r="B53" s="528"/>
      <c r="C53" s="528"/>
      <c r="D53" s="528"/>
      <c r="E53" s="528"/>
      <c r="F53" s="527"/>
      <c r="G53" s="527"/>
      <c r="H53" s="260" t="s">
        <v>1424</v>
      </c>
      <c r="I53" s="260">
        <v>1000</v>
      </c>
      <c r="J53" s="527"/>
      <c r="K53" s="528"/>
      <c r="L53" s="528"/>
      <c r="M53" s="528"/>
      <c r="N53" s="589"/>
      <c r="O53" s="528"/>
      <c r="P53" s="589"/>
      <c r="Q53" s="528"/>
      <c r="R53" s="528"/>
    </row>
    <row r="58" spans="1:18">
      <c r="K58" s="543" t="s">
        <v>938</v>
      </c>
      <c r="L58" s="543"/>
      <c r="M58" s="543"/>
      <c r="N58" s="543"/>
      <c r="O58" s="543" t="s">
        <v>939</v>
      </c>
      <c r="P58" s="543"/>
      <c r="Q58" s="543"/>
      <c r="R58" s="543"/>
    </row>
    <row r="59" spans="1:18">
      <c r="K59" s="543">
        <v>2016</v>
      </c>
      <c r="L59" s="543"/>
      <c r="M59" s="543">
        <v>2017</v>
      </c>
      <c r="N59" s="543"/>
      <c r="O59" s="543">
        <v>2016</v>
      </c>
      <c r="P59" s="543"/>
      <c r="Q59" s="543">
        <v>2017</v>
      </c>
      <c r="R59" s="543"/>
    </row>
    <row r="60" spans="1:18">
      <c r="K60" s="128" t="s">
        <v>940</v>
      </c>
      <c r="L60" s="128" t="s">
        <v>941</v>
      </c>
      <c r="M60" s="128" t="s">
        <v>942</v>
      </c>
      <c r="N60" s="128" t="s">
        <v>941</v>
      </c>
      <c r="O60" s="128" t="s">
        <v>942</v>
      </c>
      <c r="P60" s="128" t="s">
        <v>941</v>
      </c>
      <c r="Q60" s="128" t="s">
        <v>940</v>
      </c>
      <c r="R60" s="128" t="s">
        <v>941</v>
      </c>
    </row>
    <row r="61" spans="1:18">
      <c r="K61" s="108">
        <v>2</v>
      </c>
      <c r="L61" s="111">
        <v>104611.4</v>
      </c>
      <c r="M61" s="108">
        <v>5</v>
      </c>
      <c r="N61" s="111">
        <v>354500</v>
      </c>
      <c r="O61" s="108">
        <v>18</v>
      </c>
      <c r="P61" s="111">
        <v>502442.26</v>
      </c>
      <c r="Q61" s="108">
        <v>13</v>
      </c>
      <c r="R61" s="111">
        <v>427700.35</v>
      </c>
    </row>
  </sheetData>
  <mergeCells count="116">
    <mergeCell ref="G51:G53"/>
    <mergeCell ref="J51:J53"/>
    <mergeCell ref="K51:K53"/>
    <mergeCell ref="L51:L53"/>
    <mergeCell ref="M51:M53"/>
    <mergeCell ref="N51:N53"/>
    <mergeCell ref="A51:A53"/>
    <mergeCell ref="B51:B53"/>
    <mergeCell ref="C51:C53"/>
    <mergeCell ref="D51:D53"/>
    <mergeCell ref="E51:E53"/>
    <mergeCell ref="F51:F53"/>
    <mergeCell ref="R45:R46"/>
    <mergeCell ref="L45:L46"/>
    <mergeCell ref="M45:M46"/>
    <mergeCell ref="N45:N46"/>
    <mergeCell ref="O45:O46"/>
    <mergeCell ref="P45:P46"/>
    <mergeCell ref="Q45:Q46"/>
    <mergeCell ref="O59:P59"/>
    <mergeCell ref="Q59:R59"/>
    <mergeCell ref="O51:O53"/>
    <mergeCell ref="P51:P53"/>
    <mergeCell ref="Q51:Q53"/>
    <mergeCell ref="R51:R53"/>
    <mergeCell ref="K58:N58"/>
    <mergeCell ref="O58:R58"/>
    <mergeCell ref="K59:L59"/>
    <mergeCell ref="M59:N59"/>
    <mergeCell ref="L42:L43"/>
    <mergeCell ref="M42:M43"/>
    <mergeCell ref="A45:A46"/>
    <mergeCell ref="B45:B46"/>
    <mergeCell ref="C45:C46"/>
    <mergeCell ref="D45:D46"/>
    <mergeCell ref="E45:E46"/>
    <mergeCell ref="F45:F46"/>
    <mergeCell ref="G45:G46"/>
    <mergeCell ref="J45:J46"/>
    <mergeCell ref="K45:K46"/>
    <mergeCell ref="O39:O41"/>
    <mergeCell ref="P39:P41"/>
    <mergeCell ref="Q39:Q41"/>
    <mergeCell ref="R39:R41"/>
    <mergeCell ref="A42:A43"/>
    <mergeCell ref="B42:B43"/>
    <mergeCell ref="C42:C43"/>
    <mergeCell ref="D42:D43"/>
    <mergeCell ref="E42:E43"/>
    <mergeCell ref="G39:G41"/>
    <mergeCell ref="J39:J41"/>
    <mergeCell ref="K39:K41"/>
    <mergeCell ref="L39:L41"/>
    <mergeCell ref="M39:M41"/>
    <mergeCell ref="N39:N41"/>
    <mergeCell ref="N42:N43"/>
    <mergeCell ref="O42:O43"/>
    <mergeCell ref="P42:P43"/>
    <mergeCell ref="Q42:Q43"/>
    <mergeCell ref="R42:R43"/>
    <mergeCell ref="F42:F43"/>
    <mergeCell ref="G42:G43"/>
    <mergeCell ref="J42:J43"/>
    <mergeCell ref="K42:K43"/>
    <mergeCell ref="A39:A41"/>
    <mergeCell ref="B39:B41"/>
    <mergeCell ref="C39:C41"/>
    <mergeCell ref="D39:D41"/>
    <mergeCell ref="E39:E41"/>
    <mergeCell ref="F39:F41"/>
    <mergeCell ref="J36:J38"/>
    <mergeCell ref="K36:K38"/>
    <mergeCell ref="L36:L38"/>
    <mergeCell ref="R34:R35"/>
    <mergeCell ref="A36:A38"/>
    <mergeCell ref="B36:B38"/>
    <mergeCell ref="C36:C38"/>
    <mergeCell ref="D36:D38"/>
    <mergeCell ref="E36:E38"/>
    <mergeCell ref="F36:F38"/>
    <mergeCell ref="G36:G38"/>
    <mergeCell ref="K34:K35"/>
    <mergeCell ref="L34:L35"/>
    <mergeCell ref="M34:M35"/>
    <mergeCell ref="N34:N35"/>
    <mergeCell ref="O34:O35"/>
    <mergeCell ref="P34:P35"/>
    <mergeCell ref="P36:P38"/>
    <mergeCell ref="Q36:Q38"/>
    <mergeCell ref="R36:R38"/>
    <mergeCell ref="M36:M38"/>
    <mergeCell ref="N36:N38"/>
    <mergeCell ref="O36:O38"/>
    <mergeCell ref="A34:A35"/>
    <mergeCell ref="B34:B35"/>
    <mergeCell ref="C34:C35"/>
    <mergeCell ref="D34:D35"/>
    <mergeCell ref="E34:E35"/>
    <mergeCell ref="F34:F35"/>
    <mergeCell ref="G34:G35"/>
    <mergeCell ref="J34:J35"/>
    <mergeCell ref="Q34:Q35"/>
    <mergeCell ref="A4:A5"/>
    <mergeCell ref="B4:B5"/>
    <mergeCell ref="C4:C5"/>
    <mergeCell ref="D4:D5"/>
    <mergeCell ref="E4:E5"/>
    <mergeCell ref="F4:F5"/>
    <mergeCell ref="Q4:Q5"/>
    <mergeCell ref="R4:R5"/>
    <mergeCell ref="G4:G5"/>
    <mergeCell ref="H4:I4"/>
    <mergeCell ref="J4:J5"/>
    <mergeCell ref="K4:L4"/>
    <mergeCell ref="M4:N4"/>
    <mergeCell ref="O4:P4"/>
  </mergeCells>
  <pageMargins left="0.25" right="0.25" top="0.75" bottom="0.75" header="0.3" footer="0.3"/>
  <pageSetup paperSize="8" scale="54" fitToHeight="0" orientation="landscape"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66"/>
  <sheetViews>
    <sheetView topLeftCell="G46" workbookViewId="0">
      <selection activeCell="K63" sqref="K63:R63"/>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7.85546875" bestFit="1" customWidth="1"/>
    <col min="7" max="7" width="35.28515625" bestFit="1" customWidth="1"/>
    <col min="8" max="8" width="19.140625" style="136" bestFit="1" customWidth="1"/>
    <col min="9" max="9" width="15.28515625" customWidth="1"/>
    <col min="10" max="10" width="29.7109375" customWidth="1"/>
    <col min="11" max="11" width="19.85546875" customWidth="1"/>
    <col min="12" max="12" width="16.5703125" customWidth="1"/>
    <col min="13" max="16" width="14.42578125" customWidth="1"/>
    <col min="17" max="17" width="22.85546875" customWidth="1"/>
    <col min="18" max="18"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customWidth="1"/>
    <col min="269" max="269" width="26" customWidth="1"/>
    <col min="270" max="270" width="19.140625" bestFit="1" customWidth="1"/>
    <col min="271" max="271" width="15.28515625" customWidth="1"/>
    <col min="272" max="272" width="11.8554687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customWidth="1"/>
    <col min="525" max="525" width="26" customWidth="1"/>
    <col min="526" max="526" width="19.140625" bestFit="1" customWidth="1"/>
    <col min="527" max="527" width="15.28515625" customWidth="1"/>
    <col min="528" max="528" width="11.8554687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customWidth="1"/>
    <col min="781" max="781" width="26" customWidth="1"/>
    <col min="782" max="782" width="19.140625" bestFit="1" customWidth="1"/>
    <col min="783" max="783" width="15.28515625" customWidth="1"/>
    <col min="784" max="784" width="11.8554687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customWidth="1"/>
    <col min="1037" max="1037" width="26" customWidth="1"/>
    <col min="1038" max="1038" width="19.140625" bestFit="1" customWidth="1"/>
    <col min="1039" max="1039" width="15.28515625" customWidth="1"/>
    <col min="1040" max="1040" width="11.8554687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customWidth="1"/>
    <col min="1293" max="1293" width="26" customWidth="1"/>
    <col min="1294" max="1294" width="19.140625" bestFit="1" customWidth="1"/>
    <col min="1295" max="1295" width="15.28515625" customWidth="1"/>
    <col min="1296" max="1296" width="11.8554687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customWidth="1"/>
    <col min="1549" max="1549" width="26" customWidth="1"/>
    <col min="1550" max="1550" width="19.140625" bestFit="1" customWidth="1"/>
    <col min="1551" max="1551" width="15.28515625" customWidth="1"/>
    <col min="1552" max="1552" width="11.8554687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customWidth="1"/>
    <col min="1805" max="1805" width="26" customWidth="1"/>
    <col min="1806" max="1806" width="19.140625" bestFit="1" customWidth="1"/>
    <col min="1807" max="1807" width="15.28515625" customWidth="1"/>
    <col min="1808" max="1808" width="11.8554687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customWidth="1"/>
    <col min="2061" max="2061" width="26" customWidth="1"/>
    <col min="2062" max="2062" width="19.140625" bestFit="1" customWidth="1"/>
    <col min="2063" max="2063" width="15.28515625" customWidth="1"/>
    <col min="2064" max="2064" width="11.8554687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customWidth="1"/>
    <col min="2317" max="2317" width="26" customWidth="1"/>
    <col min="2318" max="2318" width="19.140625" bestFit="1" customWidth="1"/>
    <col min="2319" max="2319" width="15.28515625" customWidth="1"/>
    <col min="2320" max="2320" width="11.8554687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customWidth="1"/>
    <col min="2573" max="2573" width="26" customWidth="1"/>
    <col min="2574" max="2574" width="19.140625" bestFit="1" customWidth="1"/>
    <col min="2575" max="2575" width="15.28515625" customWidth="1"/>
    <col min="2576" max="2576" width="11.8554687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customWidth="1"/>
    <col min="2829" max="2829" width="26" customWidth="1"/>
    <col min="2830" max="2830" width="19.140625" bestFit="1" customWidth="1"/>
    <col min="2831" max="2831" width="15.28515625" customWidth="1"/>
    <col min="2832" max="2832" width="11.8554687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customWidth="1"/>
    <col min="3085" max="3085" width="26" customWidth="1"/>
    <col min="3086" max="3086" width="19.140625" bestFit="1" customWidth="1"/>
    <col min="3087" max="3087" width="15.28515625" customWidth="1"/>
    <col min="3088" max="3088" width="11.8554687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customWidth="1"/>
    <col min="3341" max="3341" width="26" customWidth="1"/>
    <col min="3342" max="3342" width="19.140625" bestFit="1" customWidth="1"/>
    <col min="3343" max="3343" width="15.28515625" customWidth="1"/>
    <col min="3344" max="3344" width="11.8554687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customWidth="1"/>
    <col min="3597" max="3597" width="26" customWidth="1"/>
    <col min="3598" max="3598" width="19.140625" bestFit="1" customWidth="1"/>
    <col min="3599" max="3599" width="15.28515625" customWidth="1"/>
    <col min="3600" max="3600" width="11.8554687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customWidth="1"/>
    <col min="3853" max="3853" width="26" customWidth="1"/>
    <col min="3854" max="3854" width="19.140625" bestFit="1" customWidth="1"/>
    <col min="3855" max="3855" width="15.28515625" customWidth="1"/>
    <col min="3856" max="3856" width="11.8554687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customWidth="1"/>
    <col min="4109" max="4109" width="26" customWidth="1"/>
    <col min="4110" max="4110" width="19.140625" bestFit="1" customWidth="1"/>
    <col min="4111" max="4111" width="15.28515625" customWidth="1"/>
    <col min="4112" max="4112" width="11.8554687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customWidth="1"/>
    <col min="4365" max="4365" width="26" customWidth="1"/>
    <col min="4366" max="4366" width="19.140625" bestFit="1" customWidth="1"/>
    <col min="4367" max="4367" width="15.28515625" customWidth="1"/>
    <col min="4368" max="4368" width="11.8554687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customWidth="1"/>
    <col min="4621" max="4621" width="26" customWidth="1"/>
    <col min="4622" max="4622" width="19.140625" bestFit="1" customWidth="1"/>
    <col min="4623" max="4623" width="15.28515625" customWidth="1"/>
    <col min="4624" max="4624" width="11.8554687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customWidth="1"/>
    <col min="4877" max="4877" width="26" customWidth="1"/>
    <col min="4878" max="4878" width="19.140625" bestFit="1" customWidth="1"/>
    <col min="4879" max="4879" width="15.28515625" customWidth="1"/>
    <col min="4880" max="4880" width="11.8554687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customWidth="1"/>
    <col min="5133" max="5133" width="26" customWidth="1"/>
    <col min="5134" max="5134" width="19.140625" bestFit="1" customWidth="1"/>
    <col min="5135" max="5135" width="15.28515625" customWidth="1"/>
    <col min="5136" max="5136" width="11.8554687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customWidth="1"/>
    <col min="5389" max="5389" width="26" customWidth="1"/>
    <col min="5390" max="5390" width="19.140625" bestFit="1" customWidth="1"/>
    <col min="5391" max="5391" width="15.28515625" customWidth="1"/>
    <col min="5392" max="5392" width="11.8554687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customWidth="1"/>
    <col min="5645" max="5645" width="26" customWidth="1"/>
    <col min="5646" max="5646" width="19.140625" bestFit="1" customWidth="1"/>
    <col min="5647" max="5647" width="15.28515625" customWidth="1"/>
    <col min="5648" max="5648" width="11.8554687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customWidth="1"/>
    <col min="5901" max="5901" width="26" customWidth="1"/>
    <col min="5902" max="5902" width="19.140625" bestFit="1" customWidth="1"/>
    <col min="5903" max="5903" width="15.28515625" customWidth="1"/>
    <col min="5904" max="5904" width="11.8554687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customWidth="1"/>
    <col min="6157" max="6157" width="26" customWidth="1"/>
    <col min="6158" max="6158" width="19.140625" bestFit="1" customWidth="1"/>
    <col min="6159" max="6159" width="15.28515625" customWidth="1"/>
    <col min="6160" max="6160" width="11.8554687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customWidth="1"/>
    <col min="6413" max="6413" width="26" customWidth="1"/>
    <col min="6414" max="6414" width="19.140625" bestFit="1" customWidth="1"/>
    <col min="6415" max="6415" width="15.28515625" customWidth="1"/>
    <col min="6416" max="6416" width="11.8554687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customWidth="1"/>
    <col min="6669" max="6669" width="26" customWidth="1"/>
    <col min="6670" max="6670" width="19.140625" bestFit="1" customWidth="1"/>
    <col min="6671" max="6671" width="15.28515625" customWidth="1"/>
    <col min="6672" max="6672" width="11.8554687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customWidth="1"/>
    <col min="6925" max="6925" width="26" customWidth="1"/>
    <col min="6926" max="6926" width="19.140625" bestFit="1" customWidth="1"/>
    <col min="6927" max="6927" width="15.28515625" customWidth="1"/>
    <col min="6928" max="6928" width="11.8554687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customWidth="1"/>
    <col min="7181" max="7181" width="26" customWidth="1"/>
    <col min="7182" max="7182" width="19.140625" bestFit="1" customWidth="1"/>
    <col min="7183" max="7183" width="15.28515625" customWidth="1"/>
    <col min="7184" max="7184" width="11.8554687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customWidth="1"/>
    <col min="7437" max="7437" width="26" customWidth="1"/>
    <col min="7438" max="7438" width="19.140625" bestFit="1" customWidth="1"/>
    <col min="7439" max="7439" width="15.28515625" customWidth="1"/>
    <col min="7440" max="7440" width="11.8554687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customWidth="1"/>
    <col min="7693" max="7693" width="26" customWidth="1"/>
    <col min="7694" max="7694" width="19.140625" bestFit="1" customWidth="1"/>
    <col min="7695" max="7695" width="15.28515625" customWidth="1"/>
    <col min="7696" max="7696" width="11.8554687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customWidth="1"/>
    <col min="7949" max="7949" width="26" customWidth="1"/>
    <col min="7950" max="7950" width="19.140625" bestFit="1" customWidth="1"/>
    <col min="7951" max="7951" width="15.28515625" customWidth="1"/>
    <col min="7952" max="7952" width="11.8554687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customWidth="1"/>
    <col min="8205" max="8205" width="26" customWidth="1"/>
    <col min="8206" max="8206" width="19.140625" bestFit="1" customWidth="1"/>
    <col min="8207" max="8207" width="15.28515625" customWidth="1"/>
    <col min="8208" max="8208" width="11.8554687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customWidth="1"/>
    <col min="8461" max="8461" width="26" customWidth="1"/>
    <col min="8462" max="8462" width="19.140625" bestFit="1" customWidth="1"/>
    <col min="8463" max="8463" width="15.28515625" customWidth="1"/>
    <col min="8464" max="8464" width="11.8554687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customWidth="1"/>
    <col min="8717" max="8717" width="26" customWidth="1"/>
    <col min="8718" max="8718" width="19.140625" bestFit="1" customWidth="1"/>
    <col min="8719" max="8719" width="15.28515625" customWidth="1"/>
    <col min="8720" max="8720" width="11.8554687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customWidth="1"/>
    <col min="8973" max="8973" width="26" customWidth="1"/>
    <col min="8974" max="8974" width="19.140625" bestFit="1" customWidth="1"/>
    <col min="8975" max="8975" width="15.28515625" customWidth="1"/>
    <col min="8976" max="8976" width="11.8554687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customWidth="1"/>
    <col min="9229" max="9229" width="26" customWidth="1"/>
    <col min="9230" max="9230" width="19.140625" bestFit="1" customWidth="1"/>
    <col min="9231" max="9231" width="15.28515625" customWidth="1"/>
    <col min="9232" max="9232" width="11.8554687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customWidth="1"/>
    <col min="9485" max="9485" width="26" customWidth="1"/>
    <col min="9486" max="9486" width="19.140625" bestFit="1" customWidth="1"/>
    <col min="9487" max="9487" width="15.28515625" customWidth="1"/>
    <col min="9488" max="9488" width="11.8554687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customWidth="1"/>
    <col min="9741" max="9741" width="26" customWidth="1"/>
    <col min="9742" max="9742" width="19.140625" bestFit="1" customWidth="1"/>
    <col min="9743" max="9743" width="15.28515625" customWidth="1"/>
    <col min="9744" max="9744" width="11.8554687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customWidth="1"/>
    <col min="9997" max="9997" width="26" customWidth="1"/>
    <col min="9998" max="9998" width="19.140625" bestFit="1" customWidth="1"/>
    <col min="9999" max="9999" width="15.28515625" customWidth="1"/>
    <col min="10000" max="10000" width="11.8554687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customWidth="1"/>
    <col min="10253" max="10253" width="26" customWidth="1"/>
    <col min="10254" max="10254" width="19.140625" bestFit="1" customWidth="1"/>
    <col min="10255" max="10255" width="15.28515625" customWidth="1"/>
    <col min="10256" max="10256" width="11.8554687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customWidth="1"/>
    <col min="10509" max="10509" width="26" customWidth="1"/>
    <col min="10510" max="10510" width="19.140625" bestFit="1" customWidth="1"/>
    <col min="10511" max="10511" width="15.28515625" customWidth="1"/>
    <col min="10512" max="10512" width="11.8554687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customWidth="1"/>
    <col min="10765" max="10765" width="26" customWidth="1"/>
    <col min="10766" max="10766" width="19.140625" bestFit="1" customWidth="1"/>
    <col min="10767" max="10767" width="15.28515625" customWidth="1"/>
    <col min="10768" max="10768" width="11.8554687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customWidth="1"/>
    <col min="11021" max="11021" width="26" customWidth="1"/>
    <col min="11022" max="11022" width="19.140625" bestFit="1" customWidth="1"/>
    <col min="11023" max="11023" width="15.28515625" customWidth="1"/>
    <col min="11024" max="11024" width="11.8554687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customWidth="1"/>
    <col min="11277" max="11277" width="26" customWidth="1"/>
    <col min="11278" max="11278" width="19.140625" bestFit="1" customWidth="1"/>
    <col min="11279" max="11279" width="15.28515625" customWidth="1"/>
    <col min="11280" max="11280" width="11.8554687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customWidth="1"/>
    <col min="11533" max="11533" width="26" customWidth="1"/>
    <col min="11534" max="11534" width="19.140625" bestFit="1" customWidth="1"/>
    <col min="11535" max="11535" width="15.28515625" customWidth="1"/>
    <col min="11536" max="11536" width="11.8554687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customWidth="1"/>
    <col min="11789" max="11789" width="26" customWidth="1"/>
    <col min="11790" max="11790" width="19.140625" bestFit="1" customWidth="1"/>
    <col min="11791" max="11791" width="15.28515625" customWidth="1"/>
    <col min="11792" max="11792" width="11.8554687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customWidth="1"/>
    <col min="12045" max="12045" width="26" customWidth="1"/>
    <col min="12046" max="12046" width="19.140625" bestFit="1" customWidth="1"/>
    <col min="12047" max="12047" width="15.28515625" customWidth="1"/>
    <col min="12048" max="12048" width="11.8554687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customWidth="1"/>
    <col min="12301" max="12301" width="26" customWidth="1"/>
    <col min="12302" max="12302" width="19.140625" bestFit="1" customWidth="1"/>
    <col min="12303" max="12303" width="15.28515625" customWidth="1"/>
    <col min="12304" max="12304" width="11.8554687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customWidth="1"/>
    <col min="12557" max="12557" width="26" customWidth="1"/>
    <col min="12558" max="12558" width="19.140625" bestFit="1" customWidth="1"/>
    <col min="12559" max="12559" width="15.28515625" customWidth="1"/>
    <col min="12560" max="12560" width="11.8554687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customWidth="1"/>
    <col min="12813" max="12813" width="26" customWidth="1"/>
    <col min="12814" max="12814" width="19.140625" bestFit="1" customWidth="1"/>
    <col min="12815" max="12815" width="15.28515625" customWidth="1"/>
    <col min="12816" max="12816" width="11.8554687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customWidth="1"/>
    <col min="13069" max="13069" width="26" customWidth="1"/>
    <col min="13070" max="13070" width="19.140625" bestFit="1" customWidth="1"/>
    <col min="13071" max="13071" width="15.28515625" customWidth="1"/>
    <col min="13072" max="13072" width="11.8554687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customWidth="1"/>
    <col min="13325" max="13325" width="26" customWidth="1"/>
    <col min="13326" max="13326" width="19.140625" bestFit="1" customWidth="1"/>
    <col min="13327" max="13327" width="15.28515625" customWidth="1"/>
    <col min="13328" max="13328" width="11.8554687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customWidth="1"/>
    <col min="13581" max="13581" width="26" customWidth="1"/>
    <col min="13582" max="13582" width="19.140625" bestFit="1" customWidth="1"/>
    <col min="13583" max="13583" width="15.28515625" customWidth="1"/>
    <col min="13584" max="13584" width="11.8554687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customWidth="1"/>
    <col min="13837" max="13837" width="26" customWidth="1"/>
    <col min="13838" max="13838" width="19.140625" bestFit="1" customWidth="1"/>
    <col min="13839" max="13839" width="15.28515625" customWidth="1"/>
    <col min="13840" max="13840" width="11.8554687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customWidth="1"/>
    <col min="14093" max="14093" width="26" customWidth="1"/>
    <col min="14094" max="14094" width="19.140625" bestFit="1" customWidth="1"/>
    <col min="14095" max="14095" width="15.28515625" customWidth="1"/>
    <col min="14096" max="14096" width="11.8554687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customWidth="1"/>
    <col min="14349" max="14349" width="26" customWidth="1"/>
    <col min="14350" max="14350" width="19.140625" bestFit="1" customWidth="1"/>
    <col min="14351" max="14351" width="15.28515625" customWidth="1"/>
    <col min="14352" max="14352" width="11.8554687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customWidth="1"/>
    <col min="14605" max="14605" width="26" customWidth="1"/>
    <col min="14606" max="14606" width="19.140625" bestFit="1" customWidth="1"/>
    <col min="14607" max="14607" width="15.28515625" customWidth="1"/>
    <col min="14608" max="14608" width="11.8554687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customWidth="1"/>
    <col min="14861" max="14861" width="26" customWidth="1"/>
    <col min="14862" max="14862" width="19.140625" bestFit="1" customWidth="1"/>
    <col min="14863" max="14863" width="15.28515625" customWidth="1"/>
    <col min="14864" max="14864" width="11.8554687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customWidth="1"/>
    <col min="15117" max="15117" width="26" customWidth="1"/>
    <col min="15118" max="15118" width="19.140625" bestFit="1" customWidth="1"/>
    <col min="15119" max="15119" width="15.28515625" customWidth="1"/>
    <col min="15120" max="15120" width="11.8554687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customWidth="1"/>
    <col min="15373" max="15373" width="26" customWidth="1"/>
    <col min="15374" max="15374" width="19.140625" bestFit="1" customWidth="1"/>
    <col min="15375" max="15375" width="15.28515625" customWidth="1"/>
    <col min="15376" max="15376" width="11.8554687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customWidth="1"/>
    <col min="15629" max="15629" width="26" customWidth="1"/>
    <col min="15630" max="15630" width="19.140625" bestFit="1" customWidth="1"/>
    <col min="15631" max="15631" width="15.28515625" customWidth="1"/>
    <col min="15632" max="15632" width="11.8554687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customWidth="1"/>
    <col min="15885" max="15885" width="26" customWidth="1"/>
    <col min="15886" max="15886" width="19.140625" bestFit="1" customWidth="1"/>
    <col min="15887" max="15887" width="15.28515625" customWidth="1"/>
    <col min="15888" max="15888" width="11.8554687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customWidth="1"/>
    <col min="16141" max="16141" width="26" customWidth="1"/>
    <col min="16142" max="16142" width="19.140625" bestFit="1" customWidth="1"/>
    <col min="16143" max="16143" width="15.28515625" customWidth="1"/>
    <col min="16144" max="16144" width="11.85546875" customWidth="1"/>
    <col min="16145" max="16145" width="14.7109375" customWidth="1"/>
    <col min="16146" max="16146" width="9" bestFit="1" customWidth="1"/>
  </cols>
  <sheetData>
    <row r="2" spans="1:18">
      <c r="A2" s="133" t="s">
        <v>5760</v>
      </c>
      <c r="B2" s="2"/>
      <c r="C2" s="2"/>
      <c r="D2" s="2"/>
      <c r="E2" s="2"/>
      <c r="F2" s="2"/>
      <c r="G2" s="2"/>
      <c r="I2" s="2"/>
      <c r="J2" s="2"/>
      <c r="K2" s="2"/>
      <c r="L2" s="2"/>
      <c r="M2" s="2"/>
      <c r="N2" s="2"/>
      <c r="O2" s="2"/>
      <c r="P2" s="2"/>
      <c r="Q2" s="2"/>
    </row>
    <row r="3" spans="1:18" ht="15.75">
      <c r="A3" s="1"/>
      <c r="B3" s="2"/>
      <c r="C3" s="2"/>
      <c r="D3" s="2"/>
      <c r="E3" s="2"/>
      <c r="F3" s="2"/>
      <c r="G3" s="2"/>
      <c r="I3" s="2"/>
      <c r="J3" s="2"/>
      <c r="K3" s="2"/>
      <c r="L3" s="2"/>
      <c r="M3" s="2"/>
      <c r="N3" s="2"/>
      <c r="O3" s="2"/>
      <c r="P3" s="2"/>
      <c r="Q3" s="2"/>
    </row>
    <row r="4" spans="1:18" s="3" customFormat="1" ht="30" customHeight="1">
      <c r="A4" s="487" t="s">
        <v>0</v>
      </c>
      <c r="B4" s="489" t="s">
        <v>1</v>
      </c>
      <c r="C4" s="489" t="s">
        <v>2</v>
      </c>
      <c r="D4" s="489" t="s">
        <v>3</v>
      </c>
      <c r="E4" s="487" t="s">
        <v>4</v>
      </c>
      <c r="F4" s="487" t="s">
        <v>5</v>
      </c>
      <c r="G4" s="487" t="s">
        <v>6</v>
      </c>
      <c r="H4" s="486" t="s">
        <v>7</v>
      </c>
      <c r="I4" s="486"/>
      <c r="J4" s="487" t="s">
        <v>1224</v>
      </c>
      <c r="K4" s="484" t="s">
        <v>1425</v>
      </c>
      <c r="L4" s="485"/>
      <c r="M4" s="486" t="s">
        <v>1426</v>
      </c>
      <c r="N4" s="486"/>
      <c r="O4" s="486" t="s">
        <v>1426</v>
      </c>
      <c r="P4" s="486"/>
      <c r="Q4" s="487" t="s">
        <v>12</v>
      </c>
      <c r="R4" s="489" t="s">
        <v>13</v>
      </c>
    </row>
    <row r="5" spans="1:18" s="3" customFormat="1" ht="35.25" customHeight="1">
      <c r="A5" s="488"/>
      <c r="B5" s="490"/>
      <c r="C5" s="490"/>
      <c r="D5" s="490"/>
      <c r="E5" s="488"/>
      <c r="F5" s="488"/>
      <c r="G5" s="488"/>
      <c r="H5" s="127" t="s">
        <v>14</v>
      </c>
      <c r="I5" s="127" t="s">
        <v>15</v>
      </c>
      <c r="J5" s="488"/>
      <c r="K5" s="126">
        <v>2016</v>
      </c>
      <c r="L5" s="126">
        <v>2017</v>
      </c>
      <c r="M5" s="126">
        <v>2016</v>
      </c>
      <c r="N5" s="126">
        <v>2017</v>
      </c>
      <c r="O5" s="126">
        <v>2016</v>
      </c>
      <c r="P5" s="126">
        <v>2017</v>
      </c>
      <c r="Q5" s="488"/>
      <c r="R5" s="490"/>
    </row>
    <row r="6" spans="1:18" s="3" customFormat="1" ht="19.5" customHeight="1">
      <c r="A6" s="125" t="s">
        <v>16</v>
      </c>
      <c r="B6" s="127" t="s">
        <v>17</v>
      </c>
      <c r="C6" s="127" t="s">
        <v>18</v>
      </c>
      <c r="D6" s="127" t="s">
        <v>19</v>
      </c>
      <c r="E6" s="125" t="s">
        <v>20</v>
      </c>
      <c r="F6" s="125" t="s">
        <v>21</v>
      </c>
      <c r="G6" s="125" t="s">
        <v>22</v>
      </c>
      <c r="H6" s="127" t="s">
        <v>23</v>
      </c>
      <c r="I6" s="127" t="s">
        <v>24</v>
      </c>
      <c r="J6" s="125" t="s">
        <v>25</v>
      </c>
      <c r="K6" s="126" t="s">
        <v>26</v>
      </c>
      <c r="L6" s="126" t="s">
        <v>27</v>
      </c>
      <c r="M6" s="126" t="s">
        <v>28</v>
      </c>
      <c r="N6" s="126" t="s">
        <v>29</v>
      </c>
      <c r="O6" s="126" t="s">
        <v>30</v>
      </c>
      <c r="P6" s="126" t="s">
        <v>31</v>
      </c>
      <c r="Q6" s="125" t="s">
        <v>32</v>
      </c>
      <c r="R6" s="127" t="s">
        <v>33</v>
      </c>
    </row>
    <row r="7" spans="1:18" s="158" customFormat="1" ht="38.25">
      <c r="A7" s="314">
        <v>1</v>
      </c>
      <c r="B7" s="207" t="s">
        <v>50</v>
      </c>
      <c r="C7" s="207">
        <v>2</v>
      </c>
      <c r="D7" s="207">
        <v>10</v>
      </c>
      <c r="E7" s="204" t="s">
        <v>1427</v>
      </c>
      <c r="F7" s="204" t="s">
        <v>1428</v>
      </c>
      <c r="G7" s="207" t="s">
        <v>1357</v>
      </c>
      <c r="H7" s="261" t="s">
        <v>1358</v>
      </c>
      <c r="I7" s="204">
        <v>1</v>
      </c>
      <c r="J7" s="207" t="s">
        <v>1429</v>
      </c>
      <c r="K7" s="207" t="s">
        <v>47</v>
      </c>
      <c r="L7" s="207" t="s">
        <v>1430</v>
      </c>
      <c r="M7" s="295">
        <v>212900</v>
      </c>
      <c r="N7" s="295"/>
      <c r="O7" s="295">
        <v>212900</v>
      </c>
      <c r="P7" s="295"/>
      <c r="Q7" s="204" t="s">
        <v>1431</v>
      </c>
      <c r="R7" s="204" t="s">
        <v>1432</v>
      </c>
    </row>
    <row r="8" spans="1:18" s="158" customFormat="1" ht="38.25">
      <c r="A8" s="208">
        <v>2</v>
      </c>
      <c r="B8" s="207" t="s">
        <v>50</v>
      </c>
      <c r="C8" s="207">
        <v>2</v>
      </c>
      <c r="D8" s="207">
        <v>10</v>
      </c>
      <c r="E8" s="204" t="s">
        <v>1433</v>
      </c>
      <c r="F8" s="204" t="s">
        <v>1428</v>
      </c>
      <c r="G8" s="207" t="s">
        <v>1357</v>
      </c>
      <c r="H8" s="261" t="s">
        <v>1358</v>
      </c>
      <c r="I8" s="204">
        <v>1</v>
      </c>
      <c r="J8" s="207" t="s">
        <v>1429</v>
      </c>
      <c r="K8" s="207" t="s">
        <v>1262</v>
      </c>
      <c r="L8" s="207" t="s">
        <v>1430</v>
      </c>
      <c r="M8" s="295">
        <f>95000+1100+1800</f>
        <v>97900</v>
      </c>
      <c r="N8" s="295"/>
      <c r="O8" s="295">
        <f t="shared" ref="O8" si="0">95000+1100+1800</f>
        <v>97900</v>
      </c>
      <c r="P8" s="295"/>
      <c r="Q8" s="204" t="s">
        <v>1431</v>
      </c>
      <c r="R8" s="204" t="s">
        <v>1432</v>
      </c>
    </row>
    <row r="9" spans="1:18" s="158" customFormat="1" ht="60.75" customHeight="1">
      <c r="A9" s="210">
        <v>3</v>
      </c>
      <c r="B9" s="204" t="s">
        <v>50</v>
      </c>
      <c r="C9" s="204">
        <v>2</v>
      </c>
      <c r="D9" s="204">
        <v>10</v>
      </c>
      <c r="E9" s="204" t="s">
        <v>1434</v>
      </c>
      <c r="F9" s="204" t="s">
        <v>1435</v>
      </c>
      <c r="G9" s="204" t="s">
        <v>1357</v>
      </c>
      <c r="H9" s="261" t="s">
        <v>1358</v>
      </c>
      <c r="I9" s="204">
        <v>1</v>
      </c>
      <c r="J9" s="204" t="s">
        <v>1436</v>
      </c>
      <c r="K9" s="204" t="s">
        <v>1262</v>
      </c>
      <c r="L9" s="207" t="s">
        <v>1430</v>
      </c>
      <c r="M9" s="206">
        <v>72400</v>
      </c>
      <c r="N9" s="206"/>
      <c r="O9" s="206">
        <v>72400</v>
      </c>
      <c r="P9" s="206"/>
      <c r="Q9" s="204" t="s">
        <v>1437</v>
      </c>
      <c r="R9" s="204" t="s">
        <v>1438</v>
      </c>
    </row>
    <row r="10" spans="1:18" s="158" customFormat="1" ht="25.5" customHeight="1">
      <c r="A10" s="563">
        <v>4</v>
      </c>
      <c r="B10" s="501" t="s">
        <v>1250</v>
      </c>
      <c r="C10" s="501">
        <v>1</v>
      </c>
      <c r="D10" s="501">
        <v>13</v>
      </c>
      <c r="E10" s="501" t="s">
        <v>1439</v>
      </c>
      <c r="F10" s="501" t="s">
        <v>1440</v>
      </c>
      <c r="G10" s="501" t="s">
        <v>1441</v>
      </c>
      <c r="H10" s="261" t="s">
        <v>1401</v>
      </c>
      <c r="I10" s="204">
        <v>4</v>
      </c>
      <c r="J10" s="501" t="s">
        <v>1442</v>
      </c>
      <c r="K10" s="501" t="s">
        <v>35</v>
      </c>
      <c r="L10" s="563" t="s">
        <v>1430</v>
      </c>
      <c r="M10" s="565">
        <v>111700</v>
      </c>
      <c r="N10" s="565"/>
      <c r="O10" s="565">
        <v>111700</v>
      </c>
      <c r="P10" s="565"/>
      <c r="Q10" s="501" t="s">
        <v>1443</v>
      </c>
      <c r="R10" s="501" t="s">
        <v>1444</v>
      </c>
    </row>
    <row r="11" spans="1:18" s="158" customFormat="1" ht="25.5">
      <c r="A11" s="590"/>
      <c r="B11" s="502"/>
      <c r="C11" s="502"/>
      <c r="D11" s="502"/>
      <c r="E11" s="502"/>
      <c r="F11" s="502"/>
      <c r="G11" s="502"/>
      <c r="H11" s="261" t="s">
        <v>1254</v>
      </c>
      <c r="I11" s="204">
        <v>50</v>
      </c>
      <c r="J11" s="502"/>
      <c r="K11" s="502"/>
      <c r="L11" s="590"/>
      <c r="M11" s="592"/>
      <c r="N11" s="592"/>
      <c r="O11" s="592"/>
      <c r="P11" s="592"/>
      <c r="Q11" s="502"/>
      <c r="R11" s="502"/>
    </row>
    <row r="12" spans="1:18" s="158" customFormat="1" ht="38.25">
      <c r="A12" s="590"/>
      <c r="B12" s="502"/>
      <c r="C12" s="502"/>
      <c r="D12" s="502"/>
      <c r="E12" s="502"/>
      <c r="F12" s="502"/>
      <c r="G12" s="502"/>
      <c r="H12" s="261" t="s">
        <v>1424</v>
      </c>
      <c r="I12" s="204">
        <v>5000</v>
      </c>
      <c r="J12" s="502"/>
      <c r="K12" s="502"/>
      <c r="L12" s="590"/>
      <c r="M12" s="592"/>
      <c r="N12" s="592"/>
      <c r="O12" s="592"/>
      <c r="P12" s="592"/>
      <c r="Q12" s="502"/>
      <c r="R12" s="502"/>
    </row>
    <row r="13" spans="1:18" s="158" customFormat="1" ht="25.5" customHeight="1">
      <c r="A13" s="591"/>
      <c r="B13" s="503"/>
      <c r="C13" s="503"/>
      <c r="D13" s="503"/>
      <c r="E13" s="503"/>
      <c r="F13" s="503"/>
      <c r="G13" s="503"/>
      <c r="H13" s="261" t="s">
        <v>1445</v>
      </c>
      <c r="I13" s="204">
        <v>1</v>
      </c>
      <c r="J13" s="503"/>
      <c r="K13" s="503"/>
      <c r="L13" s="591"/>
      <c r="M13" s="593"/>
      <c r="N13" s="593"/>
      <c r="O13" s="593"/>
      <c r="P13" s="593"/>
      <c r="Q13" s="503"/>
      <c r="R13" s="503"/>
    </row>
    <row r="14" spans="1:18" s="158" customFormat="1" ht="25.5" customHeight="1">
      <c r="A14" s="482">
        <v>5</v>
      </c>
      <c r="B14" s="482" t="s">
        <v>1250</v>
      </c>
      <c r="C14" s="482">
        <v>1</v>
      </c>
      <c r="D14" s="482">
        <v>13</v>
      </c>
      <c r="E14" s="482" t="s">
        <v>1446</v>
      </c>
      <c r="F14" s="482" t="s">
        <v>1447</v>
      </c>
      <c r="G14" s="482" t="s">
        <v>1448</v>
      </c>
      <c r="H14" s="261" t="s">
        <v>1401</v>
      </c>
      <c r="I14" s="204">
        <v>3</v>
      </c>
      <c r="J14" s="482" t="s">
        <v>1449</v>
      </c>
      <c r="K14" s="482" t="s">
        <v>35</v>
      </c>
      <c r="L14" s="494" t="s">
        <v>1430</v>
      </c>
      <c r="M14" s="558">
        <v>136500</v>
      </c>
      <c r="N14" s="558"/>
      <c r="O14" s="558">
        <v>136500</v>
      </c>
      <c r="P14" s="558"/>
      <c r="Q14" s="482" t="s">
        <v>1450</v>
      </c>
      <c r="R14" s="482" t="s">
        <v>1451</v>
      </c>
    </row>
    <row r="15" spans="1:18" s="158" customFormat="1" ht="25.5">
      <c r="A15" s="482"/>
      <c r="B15" s="482"/>
      <c r="C15" s="482"/>
      <c r="D15" s="482"/>
      <c r="E15" s="482"/>
      <c r="F15" s="482"/>
      <c r="G15" s="482"/>
      <c r="H15" s="261" t="s">
        <v>1254</v>
      </c>
      <c r="I15" s="204">
        <v>90</v>
      </c>
      <c r="J15" s="482"/>
      <c r="K15" s="482"/>
      <c r="L15" s="494"/>
      <c r="M15" s="558"/>
      <c r="N15" s="558"/>
      <c r="O15" s="558"/>
      <c r="P15" s="558"/>
      <c r="Q15" s="482"/>
      <c r="R15" s="482"/>
    </row>
    <row r="16" spans="1:18" s="158" customFormat="1" ht="54" customHeight="1">
      <c r="A16" s="563">
        <v>6</v>
      </c>
      <c r="B16" s="482" t="s">
        <v>1262</v>
      </c>
      <c r="C16" s="482">
        <v>1</v>
      </c>
      <c r="D16" s="482">
        <v>9</v>
      </c>
      <c r="E16" s="482" t="s">
        <v>1452</v>
      </c>
      <c r="F16" s="482" t="s">
        <v>1453</v>
      </c>
      <c r="G16" s="482" t="s">
        <v>51</v>
      </c>
      <c r="H16" s="261" t="s">
        <v>1454</v>
      </c>
      <c r="I16" s="204">
        <v>2</v>
      </c>
      <c r="J16" s="482" t="s">
        <v>1455</v>
      </c>
      <c r="K16" s="482" t="s">
        <v>35</v>
      </c>
      <c r="L16" s="494" t="s">
        <v>1430</v>
      </c>
      <c r="M16" s="558">
        <v>9000</v>
      </c>
      <c r="N16" s="558"/>
      <c r="O16" s="558">
        <v>9000</v>
      </c>
      <c r="P16" s="558"/>
      <c r="Q16" s="482" t="s">
        <v>1456</v>
      </c>
      <c r="R16" s="482" t="s">
        <v>1457</v>
      </c>
    </row>
    <row r="17" spans="1:18" s="158" customFormat="1" ht="54" customHeight="1">
      <c r="A17" s="590"/>
      <c r="B17" s="482"/>
      <c r="C17" s="482"/>
      <c r="D17" s="482"/>
      <c r="E17" s="482"/>
      <c r="F17" s="482"/>
      <c r="G17" s="482"/>
      <c r="H17" s="261" t="s">
        <v>1270</v>
      </c>
      <c r="I17" s="204">
        <v>50</v>
      </c>
      <c r="J17" s="482"/>
      <c r="K17" s="482"/>
      <c r="L17" s="494"/>
      <c r="M17" s="558"/>
      <c r="N17" s="558"/>
      <c r="O17" s="558"/>
      <c r="P17" s="558"/>
      <c r="Q17" s="482"/>
      <c r="R17" s="482"/>
    </row>
    <row r="18" spans="1:18" s="158" customFormat="1" ht="38.25">
      <c r="A18" s="210">
        <v>7</v>
      </c>
      <c r="B18" s="204" t="s">
        <v>50</v>
      </c>
      <c r="C18" s="204">
        <v>2</v>
      </c>
      <c r="D18" s="204">
        <v>10</v>
      </c>
      <c r="E18" s="204" t="s">
        <v>1458</v>
      </c>
      <c r="F18" s="204" t="s">
        <v>1459</v>
      </c>
      <c r="G18" s="204" t="s">
        <v>1357</v>
      </c>
      <c r="H18" s="261" t="s">
        <v>1358</v>
      </c>
      <c r="I18" s="204">
        <v>1</v>
      </c>
      <c r="J18" s="204" t="s">
        <v>1460</v>
      </c>
      <c r="K18" s="204" t="s">
        <v>40</v>
      </c>
      <c r="L18" s="207" t="s">
        <v>1430</v>
      </c>
      <c r="M18" s="206">
        <v>65500</v>
      </c>
      <c r="N18" s="206"/>
      <c r="O18" s="206">
        <v>65500</v>
      </c>
      <c r="P18" s="206"/>
      <c r="Q18" s="204" t="s">
        <v>1461</v>
      </c>
      <c r="R18" s="204" t="s">
        <v>1462</v>
      </c>
    </row>
    <row r="19" spans="1:18" s="158" customFormat="1" ht="51">
      <c r="A19" s="208">
        <v>8</v>
      </c>
      <c r="B19" s="204" t="s">
        <v>1262</v>
      </c>
      <c r="C19" s="204">
        <v>3</v>
      </c>
      <c r="D19" s="204">
        <v>13</v>
      </c>
      <c r="E19" s="204" t="s">
        <v>1463</v>
      </c>
      <c r="F19" s="204" t="s">
        <v>1464</v>
      </c>
      <c r="G19" s="204" t="s">
        <v>1465</v>
      </c>
      <c r="H19" s="261" t="s">
        <v>1445</v>
      </c>
      <c r="I19" s="204">
        <v>4</v>
      </c>
      <c r="J19" s="204" t="s">
        <v>1466</v>
      </c>
      <c r="K19" s="204" t="s">
        <v>35</v>
      </c>
      <c r="L19" s="207" t="s">
        <v>1430</v>
      </c>
      <c r="M19" s="206">
        <v>59000</v>
      </c>
      <c r="N19" s="206"/>
      <c r="O19" s="206">
        <v>59000</v>
      </c>
      <c r="P19" s="206"/>
      <c r="Q19" s="204" t="s">
        <v>1467</v>
      </c>
      <c r="R19" s="204" t="s">
        <v>1468</v>
      </c>
    </row>
    <row r="20" spans="1:18" s="203" customFormat="1" ht="25.5" customHeight="1">
      <c r="A20" s="501">
        <v>9</v>
      </c>
      <c r="B20" s="482" t="s">
        <v>1262</v>
      </c>
      <c r="C20" s="482">
        <v>2</v>
      </c>
      <c r="D20" s="482">
        <v>12</v>
      </c>
      <c r="E20" s="482" t="s">
        <v>1469</v>
      </c>
      <c r="F20" s="482" t="s">
        <v>1470</v>
      </c>
      <c r="G20" s="482" t="s">
        <v>1471</v>
      </c>
      <c r="H20" s="261" t="s">
        <v>1401</v>
      </c>
      <c r="I20" s="204">
        <v>19</v>
      </c>
      <c r="J20" s="482" t="s">
        <v>1472</v>
      </c>
      <c r="K20" s="482" t="s">
        <v>35</v>
      </c>
      <c r="L20" s="494" t="s">
        <v>1430</v>
      </c>
      <c r="M20" s="558">
        <v>49100</v>
      </c>
      <c r="N20" s="558"/>
      <c r="O20" s="558">
        <v>49100</v>
      </c>
      <c r="P20" s="558"/>
      <c r="Q20" s="482" t="s">
        <v>1456</v>
      </c>
      <c r="R20" s="482" t="s">
        <v>1457</v>
      </c>
    </row>
    <row r="21" spans="1:18" s="203" customFormat="1" ht="25.5" customHeight="1">
      <c r="A21" s="502"/>
      <c r="B21" s="482"/>
      <c r="C21" s="482"/>
      <c r="D21" s="482"/>
      <c r="E21" s="482"/>
      <c r="F21" s="482"/>
      <c r="G21" s="482"/>
      <c r="H21" s="261" t="s">
        <v>1254</v>
      </c>
      <c r="I21" s="204">
        <v>285</v>
      </c>
      <c r="J21" s="482"/>
      <c r="K21" s="482"/>
      <c r="L21" s="494"/>
      <c r="M21" s="558"/>
      <c r="N21" s="558"/>
      <c r="O21" s="558"/>
      <c r="P21" s="558"/>
      <c r="Q21" s="482"/>
      <c r="R21" s="482"/>
    </row>
    <row r="22" spans="1:18" s="203" customFormat="1" ht="25.5" customHeight="1">
      <c r="A22" s="502"/>
      <c r="B22" s="482"/>
      <c r="C22" s="482"/>
      <c r="D22" s="482"/>
      <c r="E22" s="482"/>
      <c r="F22" s="482"/>
      <c r="G22" s="482"/>
      <c r="H22" s="261" t="s">
        <v>1358</v>
      </c>
      <c r="I22" s="204">
        <v>6</v>
      </c>
      <c r="J22" s="482"/>
      <c r="K22" s="482"/>
      <c r="L22" s="494"/>
      <c r="M22" s="558"/>
      <c r="N22" s="558"/>
      <c r="O22" s="558"/>
      <c r="P22" s="558"/>
      <c r="Q22" s="482"/>
      <c r="R22" s="482"/>
    </row>
    <row r="23" spans="1:18" s="203" customFormat="1" ht="25.5" customHeight="1">
      <c r="A23" s="502"/>
      <c r="B23" s="482"/>
      <c r="C23" s="482"/>
      <c r="D23" s="482"/>
      <c r="E23" s="482"/>
      <c r="F23" s="482"/>
      <c r="G23" s="482"/>
      <c r="H23" s="204" t="s">
        <v>1424</v>
      </c>
      <c r="I23" s="204">
        <v>400</v>
      </c>
      <c r="J23" s="482"/>
      <c r="K23" s="482"/>
      <c r="L23" s="494"/>
      <c r="M23" s="558"/>
      <c r="N23" s="558"/>
      <c r="O23" s="558"/>
      <c r="P23" s="558"/>
      <c r="Q23" s="482"/>
      <c r="R23" s="482"/>
    </row>
    <row r="24" spans="1:18" s="141" customFormat="1" ht="38.25">
      <c r="A24" s="315">
        <v>10</v>
      </c>
      <c r="B24" s="207" t="s">
        <v>47</v>
      </c>
      <c r="C24" s="207">
        <v>2</v>
      </c>
      <c r="D24" s="207">
        <v>12</v>
      </c>
      <c r="E24" s="204" t="s">
        <v>1473</v>
      </c>
      <c r="F24" s="204" t="s">
        <v>1474</v>
      </c>
      <c r="G24" s="207" t="s">
        <v>48</v>
      </c>
      <c r="H24" s="261" t="s">
        <v>1424</v>
      </c>
      <c r="I24" s="204">
        <v>40000</v>
      </c>
      <c r="J24" s="204" t="s">
        <v>1466</v>
      </c>
      <c r="K24" s="207" t="s">
        <v>42</v>
      </c>
      <c r="L24" s="207" t="s">
        <v>1430</v>
      </c>
      <c r="M24" s="295">
        <v>21000</v>
      </c>
      <c r="N24" s="295"/>
      <c r="O24" s="295">
        <v>21000</v>
      </c>
      <c r="P24" s="295"/>
      <c r="Q24" s="204" t="s">
        <v>1431</v>
      </c>
      <c r="R24" s="204" t="s">
        <v>1432</v>
      </c>
    </row>
    <row r="25" spans="1:18" s="203" customFormat="1" ht="38.25">
      <c r="A25" s="207">
        <v>11</v>
      </c>
      <c r="B25" s="207" t="s">
        <v>50</v>
      </c>
      <c r="C25" s="207">
        <v>2</v>
      </c>
      <c r="D25" s="207">
        <v>10</v>
      </c>
      <c r="E25" s="204" t="s">
        <v>1475</v>
      </c>
      <c r="F25" s="204" t="s">
        <v>1428</v>
      </c>
      <c r="G25" s="207" t="s">
        <v>1357</v>
      </c>
      <c r="H25" s="261" t="s">
        <v>1358</v>
      </c>
      <c r="I25" s="204">
        <v>1</v>
      </c>
      <c r="J25" s="204" t="s">
        <v>1429</v>
      </c>
      <c r="K25" s="295" t="s">
        <v>1430</v>
      </c>
      <c r="L25" s="207" t="s">
        <v>47</v>
      </c>
      <c r="M25" s="295"/>
      <c r="N25" s="295">
        <v>206000</v>
      </c>
      <c r="O25" s="295"/>
      <c r="P25" s="295">
        <v>206000</v>
      </c>
      <c r="Q25" s="204" t="s">
        <v>1431</v>
      </c>
      <c r="R25" s="204" t="s">
        <v>1432</v>
      </c>
    </row>
    <row r="26" spans="1:18" s="203" customFormat="1" ht="38.25">
      <c r="A26" s="204">
        <v>12</v>
      </c>
      <c r="B26" s="207" t="s">
        <v>47</v>
      </c>
      <c r="C26" s="207">
        <v>2</v>
      </c>
      <c r="D26" s="207">
        <v>12</v>
      </c>
      <c r="E26" s="204" t="s">
        <v>1473</v>
      </c>
      <c r="F26" s="204" t="s">
        <v>1474</v>
      </c>
      <c r="G26" s="207" t="s">
        <v>48</v>
      </c>
      <c r="H26" s="261" t="s">
        <v>1424</v>
      </c>
      <c r="I26" s="204">
        <v>40000</v>
      </c>
      <c r="J26" s="204" t="s">
        <v>1466</v>
      </c>
      <c r="K26" s="207" t="s">
        <v>1430</v>
      </c>
      <c r="L26" s="207" t="s">
        <v>1476</v>
      </c>
      <c r="M26" s="295"/>
      <c r="N26" s="295">
        <v>25000</v>
      </c>
      <c r="O26" s="295"/>
      <c r="P26" s="295">
        <v>25000</v>
      </c>
      <c r="Q26" s="204" t="s">
        <v>1431</v>
      </c>
      <c r="R26" s="204" t="s">
        <v>1432</v>
      </c>
    </row>
    <row r="27" spans="1:18" s="203" customFormat="1" ht="38.25" customHeight="1">
      <c r="A27" s="511">
        <v>13</v>
      </c>
      <c r="B27" s="511" t="s">
        <v>1250</v>
      </c>
      <c r="C27" s="511">
        <v>5</v>
      </c>
      <c r="D27" s="511">
        <v>4</v>
      </c>
      <c r="E27" s="511" t="s">
        <v>1477</v>
      </c>
      <c r="F27" s="511" t="s">
        <v>1478</v>
      </c>
      <c r="G27" s="511" t="s">
        <v>1448</v>
      </c>
      <c r="H27" s="144" t="s">
        <v>162</v>
      </c>
      <c r="I27" s="144">
        <v>400</v>
      </c>
      <c r="J27" s="511" t="s">
        <v>1479</v>
      </c>
      <c r="K27" s="511" t="s">
        <v>1430</v>
      </c>
      <c r="L27" s="511" t="s">
        <v>44</v>
      </c>
      <c r="M27" s="511"/>
      <c r="N27" s="594">
        <v>41000</v>
      </c>
      <c r="O27" s="511"/>
      <c r="P27" s="594">
        <v>41000</v>
      </c>
      <c r="Q27" s="501" t="s">
        <v>1431</v>
      </c>
      <c r="R27" s="501" t="s">
        <v>1432</v>
      </c>
    </row>
    <row r="28" spans="1:18" s="203" customFormat="1" ht="51.75" customHeight="1">
      <c r="A28" s="512"/>
      <c r="B28" s="512"/>
      <c r="C28" s="512"/>
      <c r="D28" s="512"/>
      <c r="E28" s="512"/>
      <c r="F28" s="512"/>
      <c r="G28" s="512"/>
      <c r="H28" s="144" t="s">
        <v>279</v>
      </c>
      <c r="I28" s="144">
        <v>5</v>
      </c>
      <c r="J28" s="512"/>
      <c r="K28" s="512"/>
      <c r="L28" s="512"/>
      <c r="M28" s="512"/>
      <c r="N28" s="595"/>
      <c r="O28" s="512"/>
      <c r="P28" s="595"/>
      <c r="Q28" s="503"/>
      <c r="R28" s="503"/>
    </row>
    <row r="29" spans="1:18" s="203" customFormat="1" ht="75">
      <c r="A29" s="260">
        <v>14</v>
      </c>
      <c r="B29" s="260">
        <v>6</v>
      </c>
      <c r="C29" s="260">
        <v>1</v>
      </c>
      <c r="D29" s="260">
        <v>6</v>
      </c>
      <c r="E29" s="260" t="s">
        <v>1480</v>
      </c>
      <c r="F29" s="260" t="s">
        <v>1481</v>
      </c>
      <c r="G29" s="260" t="s">
        <v>51</v>
      </c>
      <c r="H29" s="260" t="s">
        <v>281</v>
      </c>
      <c r="I29" s="260">
        <v>12</v>
      </c>
      <c r="J29" s="260" t="s">
        <v>1482</v>
      </c>
      <c r="K29" s="287" t="s">
        <v>1430</v>
      </c>
      <c r="L29" s="287" t="s">
        <v>38</v>
      </c>
      <c r="M29" s="287"/>
      <c r="N29" s="287">
        <v>32360</v>
      </c>
      <c r="O29" s="287"/>
      <c r="P29" s="287">
        <v>32360</v>
      </c>
      <c r="Q29" s="260" t="s">
        <v>1483</v>
      </c>
      <c r="R29" s="260" t="s">
        <v>1484</v>
      </c>
    </row>
    <row r="30" spans="1:18" s="203" customFormat="1">
      <c r="A30" s="526">
        <v>15</v>
      </c>
      <c r="B30" s="528">
        <v>1</v>
      </c>
      <c r="C30" s="528">
        <v>1</v>
      </c>
      <c r="D30" s="528">
        <v>6</v>
      </c>
      <c r="E30" s="528" t="s">
        <v>1485</v>
      </c>
      <c r="F30" s="528" t="s">
        <v>1486</v>
      </c>
      <c r="G30" s="528" t="s">
        <v>1487</v>
      </c>
      <c r="H30" s="260" t="s">
        <v>281</v>
      </c>
      <c r="I30" s="260">
        <v>90</v>
      </c>
      <c r="J30" s="526" t="s">
        <v>1488</v>
      </c>
      <c r="K30" s="526" t="s">
        <v>1430</v>
      </c>
      <c r="L30" s="526" t="s">
        <v>38</v>
      </c>
      <c r="M30" s="596"/>
      <c r="N30" s="596">
        <v>5477.74</v>
      </c>
      <c r="O30" s="596"/>
      <c r="P30" s="596">
        <v>5477.74</v>
      </c>
      <c r="Q30" s="526" t="s">
        <v>1489</v>
      </c>
      <c r="R30" s="526" t="s">
        <v>1490</v>
      </c>
    </row>
    <row r="31" spans="1:18" s="203" customFormat="1" ht="45">
      <c r="A31" s="527"/>
      <c r="B31" s="528"/>
      <c r="C31" s="528"/>
      <c r="D31" s="528"/>
      <c r="E31" s="528"/>
      <c r="F31" s="528"/>
      <c r="G31" s="528"/>
      <c r="H31" s="260" t="s">
        <v>1491</v>
      </c>
      <c r="I31" s="260">
        <v>3</v>
      </c>
      <c r="J31" s="527"/>
      <c r="K31" s="527"/>
      <c r="L31" s="527"/>
      <c r="M31" s="597"/>
      <c r="N31" s="597"/>
      <c r="O31" s="597"/>
      <c r="P31" s="597"/>
      <c r="Q31" s="527"/>
      <c r="R31" s="527"/>
    </row>
    <row r="32" spans="1:18" s="203" customFormat="1">
      <c r="A32" s="526">
        <v>16</v>
      </c>
      <c r="B32" s="528">
        <v>3</v>
      </c>
      <c r="C32" s="528">
        <v>1</v>
      </c>
      <c r="D32" s="528">
        <v>6</v>
      </c>
      <c r="E32" s="528" t="s">
        <v>1492</v>
      </c>
      <c r="F32" s="528" t="s">
        <v>1493</v>
      </c>
      <c r="G32" s="528" t="s">
        <v>1494</v>
      </c>
      <c r="H32" s="260" t="s">
        <v>279</v>
      </c>
      <c r="I32" s="260">
        <v>19</v>
      </c>
      <c r="J32" s="528" t="s">
        <v>1495</v>
      </c>
      <c r="K32" s="528" t="s">
        <v>1430</v>
      </c>
      <c r="L32" s="528" t="s">
        <v>38</v>
      </c>
      <c r="M32" s="598"/>
      <c r="N32" s="598">
        <v>27931.5</v>
      </c>
      <c r="O32" s="598"/>
      <c r="P32" s="598">
        <v>27931.5</v>
      </c>
      <c r="Q32" s="528" t="s">
        <v>1456</v>
      </c>
      <c r="R32" s="528" t="s">
        <v>1457</v>
      </c>
    </row>
    <row r="33" spans="1:18" s="203" customFormat="1" ht="30">
      <c r="A33" s="531"/>
      <c r="B33" s="528"/>
      <c r="C33" s="528"/>
      <c r="D33" s="528"/>
      <c r="E33" s="528"/>
      <c r="F33" s="528"/>
      <c r="G33" s="528"/>
      <c r="H33" s="260" t="s">
        <v>1496</v>
      </c>
      <c r="I33" s="260">
        <v>285</v>
      </c>
      <c r="J33" s="528"/>
      <c r="K33" s="528"/>
      <c r="L33" s="528"/>
      <c r="M33" s="598"/>
      <c r="N33" s="598"/>
      <c r="O33" s="598"/>
      <c r="P33" s="598"/>
      <c r="Q33" s="528"/>
      <c r="R33" s="528"/>
    </row>
    <row r="34" spans="1:18" s="203" customFormat="1" ht="30">
      <c r="A34" s="531"/>
      <c r="B34" s="528"/>
      <c r="C34" s="528"/>
      <c r="D34" s="528"/>
      <c r="E34" s="528"/>
      <c r="F34" s="528"/>
      <c r="G34" s="528"/>
      <c r="H34" s="260" t="s">
        <v>1497</v>
      </c>
      <c r="I34" s="260">
        <v>3</v>
      </c>
      <c r="J34" s="528"/>
      <c r="K34" s="528"/>
      <c r="L34" s="528"/>
      <c r="M34" s="598"/>
      <c r="N34" s="598"/>
      <c r="O34" s="598"/>
      <c r="P34" s="598"/>
      <c r="Q34" s="528"/>
      <c r="R34" s="528"/>
    </row>
    <row r="35" spans="1:18" s="203" customFormat="1" ht="45">
      <c r="A35" s="531"/>
      <c r="B35" s="528"/>
      <c r="C35" s="528"/>
      <c r="D35" s="528"/>
      <c r="E35" s="528"/>
      <c r="F35" s="528"/>
      <c r="G35" s="528"/>
      <c r="H35" s="260" t="s">
        <v>1498</v>
      </c>
      <c r="I35" s="260">
        <v>6700</v>
      </c>
      <c r="J35" s="528"/>
      <c r="K35" s="528"/>
      <c r="L35" s="528"/>
      <c r="M35" s="598"/>
      <c r="N35" s="598"/>
      <c r="O35" s="598"/>
      <c r="P35" s="598"/>
      <c r="Q35" s="528"/>
      <c r="R35" s="528"/>
    </row>
    <row r="36" spans="1:18" s="203" customFormat="1">
      <c r="A36" s="531"/>
      <c r="B36" s="528"/>
      <c r="C36" s="528"/>
      <c r="D36" s="528"/>
      <c r="E36" s="528"/>
      <c r="F36" s="528"/>
      <c r="G36" s="528"/>
      <c r="H36" s="260" t="s">
        <v>1499</v>
      </c>
      <c r="I36" s="260">
        <v>50000</v>
      </c>
      <c r="J36" s="528"/>
      <c r="K36" s="528"/>
      <c r="L36" s="528"/>
      <c r="M36" s="598"/>
      <c r="N36" s="598"/>
      <c r="O36" s="598"/>
      <c r="P36" s="598"/>
      <c r="Q36" s="528"/>
      <c r="R36" s="528"/>
    </row>
    <row r="37" spans="1:18" s="203" customFormat="1" ht="30">
      <c r="A37" s="531"/>
      <c r="B37" s="528"/>
      <c r="C37" s="528"/>
      <c r="D37" s="528"/>
      <c r="E37" s="528"/>
      <c r="F37" s="528"/>
      <c r="G37" s="528"/>
      <c r="H37" s="260" t="s">
        <v>1500</v>
      </c>
      <c r="I37" s="260">
        <v>30</v>
      </c>
      <c r="J37" s="528"/>
      <c r="K37" s="528"/>
      <c r="L37" s="528"/>
      <c r="M37" s="598"/>
      <c r="N37" s="598"/>
      <c r="O37" s="598"/>
      <c r="P37" s="598"/>
      <c r="Q37" s="528"/>
      <c r="R37" s="528"/>
    </row>
    <row r="38" spans="1:18" s="203" customFormat="1">
      <c r="A38" s="531"/>
      <c r="B38" s="528"/>
      <c r="C38" s="528"/>
      <c r="D38" s="528"/>
      <c r="E38" s="528"/>
      <c r="F38" s="528"/>
      <c r="G38" s="528"/>
      <c r="H38" s="260" t="s">
        <v>1501</v>
      </c>
      <c r="I38" s="260">
        <v>5000</v>
      </c>
      <c r="J38" s="528"/>
      <c r="K38" s="528"/>
      <c r="L38" s="528"/>
      <c r="M38" s="598"/>
      <c r="N38" s="598"/>
      <c r="O38" s="598"/>
      <c r="P38" s="598"/>
      <c r="Q38" s="528"/>
      <c r="R38" s="528"/>
    </row>
    <row r="39" spans="1:18" s="203" customFormat="1" ht="45">
      <c r="A39" s="527"/>
      <c r="B39" s="528"/>
      <c r="C39" s="528"/>
      <c r="D39" s="528"/>
      <c r="E39" s="528"/>
      <c r="F39" s="528"/>
      <c r="G39" s="528"/>
      <c r="H39" s="260" t="s">
        <v>1502</v>
      </c>
      <c r="I39" s="260">
        <v>600</v>
      </c>
      <c r="J39" s="528"/>
      <c r="K39" s="528"/>
      <c r="L39" s="528"/>
      <c r="M39" s="598"/>
      <c r="N39" s="598"/>
      <c r="O39" s="598"/>
      <c r="P39" s="598"/>
      <c r="Q39" s="528"/>
      <c r="R39" s="528"/>
    </row>
    <row r="40" spans="1:18" s="203" customFormat="1" ht="15" customHeight="1">
      <c r="A40" s="526">
        <v>17</v>
      </c>
      <c r="B40" s="526">
        <v>2</v>
      </c>
      <c r="C40" s="526">
        <v>1</v>
      </c>
      <c r="D40" s="526">
        <v>6</v>
      </c>
      <c r="E40" s="526" t="s">
        <v>1503</v>
      </c>
      <c r="F40" s="526" t="s">
        <v>1504</v>
      </c>
      <c r="G40" s="526" t="s">
        <v>1505</v>
      </c>
      <c r="H40" s="260" t="s">
        <v>1102</v>
      </c>
      <c r="I40" s="260">
        <v>3</v>
      </c>
      <c r="J40" s="526" t="s">
        <v>1506</v>
      </c>
      <c r="K40" s="526" t="s">
        <v>1430</v>
      </c>
      <c r="L40" s="526" t="s">
        <v>38</v>
      </c>
      <c r="M40" s="596"/>
      <c r="N40" s="596">
        <v>12236.55</v>
      </c>
      <c r="O40" s="596"/>
      <c r="P40" s="596">
        <v>12236.55</v>
      </c>
      <c r="Q40" s="526" t="s">
        <v>1456</v>
      </c>
      <c r="R40" s="526" t="s">
        <v>1457</v>
      </c>
    </row>
    <row r="41" spans="1:18" s="203" customFormat="1" ht="30">
      <c r="A41" s="527"/>
      <c r="B41" s="527"/>
      <c r="C41" s="527"/>
      <c r="D41" s="527"/>
      <c r="E41" s="527"/>
      <c r="F41" s="527"/>
      <c r="G41" s="527"/>
      <c r="H41" s="260" t="s">
        <v>275</v>
      </c>
      <c r="I41" s="260">
        <v>45</v>
      </c>
      <c r="J41" s="527"/>
      <c r="K41" s="527"/>
      <c r="L41" s="527"/>
      <c r="M41" s="597"/>
      <c r="N41" s="597"/>
      <c r="O41" s="597"/>
      <c r="P41" s="597"/>
      <c r="Q41" s="527"/>
      <c r="R41" s="527"/>
    </row>
    <row r="42" spans="1:18" s="203" customFormat="1">
      <c r="A42" s="526">
        <v>18</v>
      </c>
      <c r="B42" s="528">
        <v>3</v>
      </c>
      <c r="C42" s="528">
        <v>1</v>
      </c>
      <c r="D42" s="528">
        <v>6</v>
      </c>
      <c r="E42" s="528" t="s">
        <v>1507</v>
      </c>
      <c r="F42" s="528" t="s">
        <v>1508</v>
      </c>
      <c r="G42" s="528" t="s">
        <v>37</v>
      </c>
      <c r="H42" s="260" t="s">
        <v>350</v>
      </c>
      <c r="I42" s="260">
        <v>1</v>
      </c>
      <c r="J42" s="528" t="s">
        <v>1509</v>
      </c>
      <c r="K42" s="528" t="s">
        <v>1430</v>
      </c>
      <c r="L42" s="528" t="s">
        <v>38</v>
      </c>
      <c r="M42" s="598"/>
      <c r="N42" s="598">
        <v>12399.85</v>
      </c>
      <c r="O42" s="598"/>
      <c r="P42" s="598">
        <v>12399.85</v>
      </c>
      <c r="Q42" s="528" t="s">
        <v>249</v>
      </c>
      <c r="R42" s="528" t="s">
        <v>1510</v>
      </c>
    </row>
    <row r="43" spans="1:18" s="203" customFormat="1" ht="30">
      <c r="A43" s="527"/>
      <c r="B43" s="528"/>
      <c r="C43" s="528"/>
      <c r="D43" s="528"/>
      <c r="E43" s="528"/>
      <c r="F43" s="528"/>
      <c r="G43" s="528"/>
      <c r="H43" s="260" t="s">
        <v>101</v>
      </c>
      <c r="I43" s="260">
        <v>100</v>
      </c>
      <c r="J43" s="528"/>
      <c r="K43" s="528"/>
      <c r="L43" s="528"/>
      <c r="M43" s="598"/>
      <c r="N43" s="598"/>
      <c r="O43" s="598"/>
      <c r="P43" s="598"/>
      <c r="Q43" s="528"/>
      <c r="R43" s="528"/>
    </row>
    <row r="44" spans="1:18" s="203" customFormat="1">
      <c r="A44" s="526">
        <v>19</v>
      </c>
      <c r="B44" s="528">
        <v>3</v>
      </c>
      <c r="C44" s="528">
        <v>1</v>
      </c>
      <c r="D44" s="528">
        <v>6</v>
      </c>
      <c r="E44" s="528" t="s">
        <v>1511</v>
      </c>
      <c r="F44" s="528" t="s">
        <v>1512</v>
      </c>
      <c r="G44" s="528" t="s">
        <v>1513</v>
      </c>
      <c r="H44" s="260" t="s">
        <v>1102</v>
      </c>
      <c r="I44" s="260">
        <v>1</v>
      </c>
      <c r="J44" s="528" t="s">
        <v>1514</v>
      </c>
      <c r="K44" s="528" t="s">
        <v>1430</v>
      </c>
      <c r="L44" s="528" t="s">
        <v>38</v>
      </c>
      <c r="M44" s="598"/>
      <c r="N44" s="598">
        <v>23829.5</v>
      </c>
      <c r="O44" s="598"/>
      <c r="P44" s="598">
        <v>23829.5</v>
      </c>
      <c r="Q44" s="528" t="s">
        <v>1515</v>
      </c>
      <c r="R44" s="528" t="s">
        <v>1516</v>
      </c>
    </row>
    <row r="45" spans="1:18" s="203" customFormat="1">
      <c r="A45" s="527"/>
      <c r="B45" s="528"/>
      <c r="C45" s="528"/>
      <c r="D45" s="528"/>
      <c r="E45" s="528"/>
      <c r="F45" s="528"/>
      <c r="G45" s="528"/>
      <c r="H45" s="260" t="s">
        <v>281</v>
      </c>
      <c r="I45" s="260">
        <v>28</v>
      </c>
      <c r="J45" s="528"/>
      <c r="K45" s="528"/>
      <c r="L45" s="528"/>
      <c r="M45" s="598"/>
      <c r="N45" s="598"/>
      <c r="O45" s="598"/>
      <c r="P45" s="598"/>
      <c r="Q45" s="528"/>
      <c r="R45" s="528"/>
    </row>
    <row r="46" spans="1:18" s="203" customFormat="1">
      <c r="A46" s="526">
        <v>20</v>
      </c>
      <c r="B46" s="528">
        <v>3</v>
      </c>
      <c r="C46" s="528">
        <v>1</v>
      </c>
      <c r="D46" s="528">
        <v>9</v>
      </c>
      <c r="E46" s="528" t="s">
        <v>1517</v>
      </c>
      <c r="F46" s="528" t="s">
        <v>1508</v>
      </c>
      <c r="G46" s="528" t="s">
        <v>1518</v>
      </c>
      <c r="H46" s="260" t="s">
        <v>279</v>
      </c>
      <c r="I46" s="260">
        <v>3</v>
      </c>
      <c r="J46" s="528" t="s">
        <v>1519</v>
      </c>
      <c r="K46" s="528" t="s">
        <v>1430</v>
      </c>
      <c r="L46" s="528" t="s">
        <v>38</v>
      </c>
      <c r="M46" s="598"/>
      <c r="N46" s="598">
        <v>8856.19</v>
      </c>
      <c r="O46" s="598"/>
      <c r="P46" s="598">
        <v>8856.19</v>
      </c>
      <c r="Q46" s="528" t="s">
        <v>1456</v>
      </c>
      <c r="R46" s="528" t="s">
        <v>1457</v>
      </c>
    </row>
    <row r="47" spans="1:18" s="203" customFormat="1" ht="30">
      <c r="A47" s="527"/>
      <c r="B47" s="528"/>
      <c r="C47" s="528"/>
      <c r="D47" s="528"/>
      <c r="E47" s="528"/>
      <c r="F47" s="528"/>
      <c r="G47" s="528"/>
      <c r="H47" s="260" t="s">
        <v>1496</v>
      </c>
      <c r="I47" s="260">
        <v>75</v>
      </c>
      <c r="J47" s="528"/>
      <c r="K47" s="528"/>
      <c r="L47" s="528"/>
      <c r="M47" s="598"/>
      <c r="N47" s="598"/>
      <c r="O47" s="598"/>
      <c r="P47" s="598"/>
      <c r="Q47" s="528"/>
      <c r="R47" s="528"/>
    </row>
    <row r="48" spans="1:18" s="203" customFormat="1">
      <c r="A48" s="526">
        <v>21</v>
      </c>
      <c r="B48" s="528">
        <v>3</v>
      </c>
      <c r="C48" s="528">
        <v>2</v>
      </c>
      <c r="D48" s="528">
        <v>10</v>
      </c>
      <c r="E48" s="528" t="s">
        <v>1520</v>
      </c>
      <c r="F48" s="528" t="s">
        <v>1521</v>
      </c>
      <c r="G48" s="528" t="s">
        <v>1522</v>
      </c>
      <c r="H48" s="260" t="s">
        <v>1523</v>
      </c>
      <c r="I48" s="260">
        <v>11</v>
      </c>
      <c r="J48" s="528" t="s">
        <v>1524</v>
      </c>
      <c r="K48" s="528" t="s">
        <v>1430</v>
      </c>
      <c r="L48" s="528" t="s">
        <v>42</v>
      </c>
      <c r="M48" s="598"/>
      <c r="N48" s="598">
        <v>36346.6</v>
      </c>
      <c r="O48" s="598"/>
      <c r="P48" s="598">
        <v>36346.6</v>
      </c>
      <c r="Q48" s="528" t="s">
        <v>1525</v>
      </c>
      <c r="R48" s="528" t="s">
        <v>1526</v>
      </c>
    </row>
    <row r="49" spans="1:18" s="203" customFormat="1" ht="30">
      <c r="A49" s="531"/>
      <c r="B49" s="528"/>
      <c r="C49" s="528"/>
      <c r="D49" s="528"/>
      <c r="E49" s="528"/>
      <c r="F49" s="528"/>
      <c r="G49" s="528"/>
      <c r="H49" s="260" t="s">
        <v>1527</v>
      </c>
      <c r="I49" s="260">
        <v>1000</v>
      </c>
      <c r="J49" s="528"/>
      <c r="K49" s="528"/>
      <c r="L49" s="528"/>
      <c r="M49" s="598"/>
      <c r="N49" s="598"/>
      <c r="O49" s="598"/>
      <c r="P49" s="598"/>
      <c r="Q49" s="528"/>
      <c r="R49" s="528"/>
    </row>
    <row r="50" spans="1:18" s="203" customFormat="1" ht="30">
      <c r="A50" s="527"/>
      <c r="B50" s="528"/>
      <c r="C50" s="528"/>
      <c r="D50" s="528"/>
      <c r="E50" s="528"/>
      <c r="F50" s="528"/>
      <c r="G50" s="528"/>
      <c r="H50" s="260" t="s">
        <v>1528</v>
      </c>
      <c r="I50" s="260">
        <v>1</v>
      </c>
      <c r="J50" s="528"/>
      <c r="K50" s="528"/>
      <c r="L50" s="528"/>
      <c r="M50" s="598"/>
      <c r="N50" s="598"/>
      <c r="O50" s="598"/>
      <c r="P50" s="598"/>
      <c r="Q50" s="528"/>
      <c r="R50" s="528"/>
    </row>
    <row r="51" spans="1:18" s="203" customFormat="1" ht="30">
      <c r="A51" s="526">
        <v>22</v>
      </c>
      <c r="B51" s="528">
        <v>6</v>
      </c>
      <c r="C51" s="528">
        <v>5</v>
      </c>
      <c r="D51" s="528">
        <v>11</v>
      </c>
      <c r="E51" s="528" t="s">
        <v>1529</v>
      </c>
      <c r="F51" s="528" t="s">
        <v>1530</v>
      </c>
      <c r="G51" s="528" t="s">
        <v>1531</v>
      </c>
      <c r="H51" s="260" t="s">
        <v>1497</v>
      </c>
      <c r="I51" s="260">
        <v>1</v>
      </c>
      <c r="J51" s="528" t="s">
        <v>1532</v>
      </c>
      <c r="K51" s="528" t="s">
        <v>1430</v>
      </c>
      <c r="L51" s="528" t="s">
        <v>50</v>
      </c>
      <c r="M51" s="598"/>
      <c r="N51" s="598">
        <v>10591</v>
      </c>
      <c r="O51" s="598"/>
      <c r="P51" s="598">
        <v>10591</v>
      </c>
      <c r="Q51" s="528" t="s">
        <v>1533</v>
      </c>
      <c r="R51" s="528" t="s">
        <v>1534</v>
      </c>
    </row>
    <row r="52" spans="1:18" s="203" customFormat="1" ht="30">
      <c r="A52" s="531"/>
      <c r="B52" s="528"/>
      <c r="C52" s="528"/>
      <c r="D52" s="528"/>
      <c r="E52" s="528"/>
      <c r="F52" s="528"/>
      <c r="G52" s="528"/>
      <c r="H52" s="260" t="s">
        <v>1527</v>
      </c>
      <c r="I52" s="260">
        <v>700</v>
      </c>
      <c r="J52" s="528"/>
      <c r="K52" s="528"/>
      <c r="L52" s="528"/>
      <c r="M52" s="598"/>
      <c r="N52" s="598"/>
      <c r="O52" s="598"/>
      <c r="P52" s="598"/>
      <c r="Q52" s="528"/>
      <c r="R52" s="528"/>
    </row>
    <row r="53" spans="1:18" s="203" customFormat="1">
      <c r="A53" s="531"/>
      <c r="B53" s="528"/>
      <c r="C53" s="528"/>
      <c r="D53" s="528"/>
      <c r="E53" s="528"/>
      <c r="F53" s="528"/>
      <c r="G53" s="528"/>
      <c r="H53" s="260" t="s">
        <v>1535</v>
      </c>
      <c r="I53" s="260">
        <v>2</v>
      </c>
      <c r="J53" s="528"/>
      <c r="K53" s="528"/>
      <c r="L53" s="528"/>
      <c r="M53" s="598"/>
      <c r="N53" s="598"/>
      <c r="O53" s="598"/>
      <c r="P53" s="598"/>
      <c r="Q53" s="528"/>
      <c r="R53" s="528"/>
    </row>
    <row r="54" spans="1:18" s="203" customFormat="1" ht="45">
      <c r="A54" s="527"/>
      <c r="B54" s="528"/>
      <c r="C54" s="528"/>
      <c r="D54" s="528"/>
      <c r="E54" s="528"/>
      <c r="F54" s="528"/>
      <c r="G54" s="528"/>
      <c r="H54" s="260" t="s">
        <v>1536</v>
      </c>
      <c r="I54" s="260">
        <v>200</v>
      </c>
      <c r="J54" s="528"/>
      <c r="K54" s="528"/>
      <c r="L54" s="528"/>
      <c r="M54" s="598"/>
      <c r="N54" s="598"/>
      <c r="O54" s="598"/>
      <c r="P54" s="598"/>
      <c r="Q54" s="528"/>
      <c r="R54" s="528"/>
    </row>
    <row r="55" spans="1:18" s="203" customFormat="1" ht="30">
      <c r="A55" s="526">
        <v>23</v>
      </c>
      <c r="B55" s="528">
        <v>1</v>
      </c>
      <c r="C55" s="528">
        <v>2</v>
      </c>
      <c r="D55" s="528">
        <v>12</v>
      </c>
      <c r="E55" s="528" t="s">
        <v>1537</v>
      </c>
      <c r="F55" s="528" t="s">
        <v>1538</v>
      </c>
      <c r="G55" s="528" t="s">
        <v>51</v>
      </c>
      <c r="H55" s="260" t="s">
        <v>351</v>
      </c>
      <c r="I55" s="260">
        <v>1</v>
      </c>
      <c r="J55" s="528" t="s">
        <v>1539</v>
      </c>
      <c r="K55" s="528" t="s">
        <v>1430</v>
      </c>
      <c r="L55" s="528" t="s">
        <v>1262</v>
      </c>
      <c r="M55" s="598"/>
      <c r="N55" s="598">
        <v>49200</v>
      </c>
      <c r="O55" s="598"/>
      <c r="P55" s="598">
        <v>49200</v>
      </c>
      <c r="Q55" s="528" t="s">
        <v>1450</v>
      </c>
      <c r="R55" s="528" t="s">
        <v>1451</v>
      </c>
    </row>
    <row r="56" spans="1:18" s="203" customFormat="1" ht="30">
      <c r="A56" s="531"/>
      <c r="B56" s="528"/>
      <c r="C56" s="528"/>
      <c r="D56" s="528"/>
      <c r="E56" s="528"/>
      <c r="F56" s="528"/>
      <c r="G56" s="528"/>
      <c r="H56" s="260" t="s">
        <v>199</v>
      </c>
      <c r="I56" s="260">
        <v>16</v>
      </c>
      <c r="J56" s="528"/>
      <c r="K56" s="528"/>
      <c r="L56" s="528"/>
      <c r="M56" s="598"/>
      <c r="N56" s="598"/>
      <c r="O56" s="598"/>
      <c r="P56" s="598"/>
      <c r="Q56" s="528"/>
      <c r="R56" s="528"/>
    </row>
    <row r="57" spans="1:18" s="203" customFormat="1">
      <c r="A57" s="527"/>
      <c r="B57" s="528"/>
      <c r="C57" s="528"/>
      <c r="D57" s="528"/>
      <c r="E57" s="528"/>
      <c r="F57" s="528"/>
      <c r="G57" s="528"/>
      <c r="H57" s="260" t="s">
        <v>1499</v>
      </c>
      <c r="I57" s="260">
        <v>1000</v>
      </c>
      <c r="J57" s="528"/>
      <c r="K57" s="528"/>
      <c r="L57" s="528"/>
      <c r="M57" s="598"/>
      <c r="N57" s="598"/>
      <c r="O57" s="598"/>
      <c r="P57" s="598"/>
      <c r="Q57" s="528"/>
      <c r="R57" s="528"/>
    </row>
    <row r="59" spans="1:18">
      <c r="J59" s="136"/>
    </row>
    <row r="60" spans="1:18">
      <c r="J60" s="136"/>
      <c r="K60" s="543" t="s">
        <v>938</v>
      </c>
      <c r="L60" s="543"/>
      <c r="M60" s="543"/>
      <c r="N60" s="543"/>
      <c r="O60" s="543" t="s">
        <v>939</v>
      </c>
      <c r="P60" s="543"/>
      <c r="Q60" s="543"/>
      <c r="R60" s="543"/>
    </row>
    <row r="61" spans="1:18">
      <c r="J61" s="136"/>
      <c r="K61" s="543">
        <v>2016</v>
      </c>
      <c r="L61" s="543"/>
      <c r="M61" s="543">
        <v>2017</v>
      </c>
      <c r="N61" s="543"/>
      <c r="O61" s="543">
        <v>2016</v>
      </c>
      <c r="P61" s="543"/>
      <c r="Q61" s="543">
        <v>2017</v>
      </c>
      <c r="R61" s="543"/>
    </row>
    <row r="62" spans="1:18">
      <c r="J62" s="136"/>
      <c r="K62" s="128" t="s">
        <v>940</v>
      </c>
      <c r="L62" s="128" t="s">
        <v>941</v>
      </c>
      <c r="M62" s="128" t="s">
        <v>942</v>
      </c>
      <c r="N62" s="128" t="s">
        <v>941</v>
      </c>
      <c r="O62" s="128" t="s">
        <v>942</v>
      </c>
      <c r="P62" s="128" t="s">
        <v>941</v>
      </c>
      <c r="Q62" s="128" t="s">
        <v>940</v>
      </c>
      <c r="R62" s="128" t="s">
        <v>941</v>
      </c>
    </row>
    <row r="63" spans="1:18">
      <c r="H63"/>
      <c r="J63" s="136"/>
      <c r="K63" s="108">
        <v>3</v>
      </c>
      <c r="L63" s="111">
        <v>331800</v>
      </c>
      <c r="M63" s="108">
        <v>3</v>
      </c>
      <c r="N63" s="111">
        <v>272000</v>
      </c>
      <c r="O63" s="108">
        <v>7</v>
      </c>
      <c r="P63" s="111">
        <v>503200</v>
      </c>
      <c r="Q63" s="108">
        <v>10</v>
      </c>
      <c r="R63" s="111">
        <v>219228.93</v>
      </c>
    </row>
    <row r="64" spans="1:18">
      <c r="J64" s="136"/>
    </row>
    <row r="65" spans="10:10">
      <c r="J65" s="136"/>
    </row>
    <row r="66" spans="10:10">
      <c r="J66" s="136"/>
    </row>
  </sheetData>
  <mergeCells count="244">
    <mergeCell ref="G55:G57"/>
    <mergeCell ref="J55:J57"/>
    <mergeCell ref="K55:K57"/>
    <mergeCell ref="L55:L57"/>
    <mergeCell ref="M55:M57"/>
    <mergeCell ref="N55:N57"/>
    <mergeCell ref="A55:A57"/>
    <mergeCell ref="B55:B57"/>
    <mergeCell ref="C55:C57"/>
    <mergeCell ref="D55:D57"/>
    <mergeCell ref="E55:E57"/>
    <mergeCell ref="O61:P61"/>
    <mergeCell ref="Q61:R61"/>
    <mergeCell ref="O55:O57"/>
    <mergeCell ref="P55:P57"/>
    <mergeCell ref="Q55:Q57"/>
    <mergeCell ref="R55:R57"/>
    <mergeCell ref="K60:N60"/>
    <mergeCell ref="O60:R60"/>
    <mergeCell ref="K61:L61"/>
    <mergeCell ref="M61:N61"/>
    <mergeCell ref="N51:N54"/>
    <mergeCell ref="O51:O54"/>
    <mergeCell ref="P51:P54"/>
    <mergeCell ref="Q51:Q54"/>
    <mergeCell ref="R51:R54"/>
    <mergeCell ref="F51:F54"/>
    <mergeCell ref="G51:G54"/>
    <mergeCell ref="J51:J54"/>
    <mergeCell ref="K51:K54"/>
    <mergeCell ref="L51:L54"/>
    <mergeCell ref="M51:M54"/>
    <mergeCell ref="A48:A50"/>
    <mergeCell ref="B48:B50"/>
    <mergeCell ref="C48:C50"/>
    <mergeCell ref="D48:D50"/>
    <mergeCell ref="E48:E50"/>
    <mergeCell ref="F48:F50"/>
    <mergeCell ref="F55:F57"/>
    <mergeCell ref="A51:A54"/>
    <mergeCell ref="B51:B54"/>
    <mergeCell ref="C51:C54"/>
    <mergeCell ref="D51:D54"/>
    <mergeCell ref="E51:E54"/>
    <mergeCell ref="Q46:Q47"/>
    <mergeCell ref="R46:R47"/>
    <mergeCell ref="F46:F47"/>
    <mergeCell ref="G46:G47"/>
    <mergeCell ref="J46:J47"/>
    <mergeCell ref="K46:K47"/>
    <mergeCell ref="L46:L47"/>
    <mergeCell ref="M46:M47"/>
    <mergeCell ref="O48:O50"/>
    <mergeCell ref="P48:P50"/>
    <mergeCell ref="Q48:Q50"/>
    <mergeCell ref="R48:R50"/>
    <mergeCell ref="G48:G50"/>
    <mergeCell ref="J48:J50"/>
    <mergeCell ref="K48:K50"/>
    <mergeCell ref="L48:L50"/>
    <mergeCell ref="M48:M50"/>
    <mergeCell ref="N48:N50"/>
    <mergeCell ref="O44:O45"/>
    <mergeCell ref="P44:P45"/>
    <mergeCell ref="Q44:Q45"/>
    <mergeCell ref="R44:R45"/>
    <mergeCell ref="A46:A47"/>
    <mergeCell ref="B46:B47"/>
    <mergeCell ref="C46:C47"/>
    <mergeCell ref="D46:D47"/>
    <mergeCell ref="E46:E47"/>
    <mergeCell ref="G44:G45"/>
    <mergeCell ref="J44:J45"/>
    <mergeCell ref="K44:K45"/>
    <mergeCell ref="L44:L45"/>
    <mergeCell ref="M44:M45"/>
    <mergeCell ref="N44:N45"/>
    <mergeCell ref="A44:A45"/>
    <mergeCell ref="B44:B45"/>
    <mergeCell ref="C44:C45"/>
    <mergeCell ref="D44:D45"/>
    <mergeCell ref="E44:E45"/>
    <mergeCell ref="F44:F45"/>
    <mergeCell ref="N46:N47"/>
    <mergeCell ref="O46:O47"/>
    <mergeCell ref="P46:P47"/>
    <mergeCell ref="O42:O43"/>
    <mergeCell ref="P42:P43"/>
    <mergeCell ref="Q42:Q43"/>
    <mergeCell ref="R42:R43"/>
    <mergeCell ref="F42:F43"/>
    <mergeCell ref="G42:G43"/>
    <mergeCell ref="J42:J43"/>
    <mergeCell ref="K42:K43"/>
    <mergeCell ref="L42:L43"/>
    <mergeCell ref="M42:M43"/>
    <mergeCell ref="L32:L39"/>
    <mergeCell ref="M32:M39"/>
    <mergeCell ref="O40:O41"/>
    <mergeCell ref="P40:P41"/>
    <mergeCell ref="Q40:Q41"/>
    <mergeCell ref="R40:R41"/>
    <mergeCell ref="A42:A43"/>
    <mergeCell ref="B42:B43"/>
    <mergeCell ref="C42:C43"/>
    <mergeCell ref="D42:D43"/>
    <mergeCell ref="E42:E43"/>
    <mergeCell ref="G40:G41"/>
    <mergeCell ref="J40:J41"/>
    <mergeCell ref="K40:K41"/>
    <mergeCell ref="L40:L41"/>
    <mergeCell ref="M40:M41"/>
    <mergeCell ref="N40:N41"/>
    <mergeCell ref="A40:A41"/>
    <mergeCell ref="B40:B41"/>
    <mergeCell ref="C40:C41"/>
    <mergeCell ref="D40:D41"/>
    <mergeCell ref="E40:E41"/>
    <mergeCell ref="F40:F41"/>
    <mergeCell ref="N42:N43"/>
    <mergeCell ref="O30:O31"/>
    <mergeCell ref="P30:P31"/>
    <mergeCell ref="Q30:Q31"/>
    <mergeCell ref="R30:R31"/>
    <mergeCell ref="A32:A39"/>
    <mergeCell ref="B32:B39"/>
    <mergeCell ref="C32:C39"/>
    <mergeCell ref="D32:D39"/>
    <mergeCell ref="E32:E39"/>
    <mergeCell ref="G30:G31"/>
    <mergeCell ref="J30:J31"/>
    <mergeCell ref="K30:K31"/>
    <mergeCell ref="L30:L31"/>
    <mergeCell ref="M30:M31"/>
    <mergeCell ref="N30:N31"/>
    <mergeCell ref="N32:N39"/>
    <mergeCell ref="O32:O39"/>
    <mergeCell ref="P32:P39"/>
    <mergeCell ref="Q32:Q39"/>
    <mergeCell ref="R32:R39"/>
    <mergeCell ref="F32:F39"/>
    <mergeCell ref="G32:G39"/>
    <mergeCell ref="J32:J39"/>
    <mergeCell ref="K32:K39"/>
    <mergeCell ref="A30:A31"/>
    <mergeCell ref="B30:B31"/>
    <mergeCell ref="C30:C31"/>
    <mergeCell ref="D30:D31"/>
    <mergeCell ref="E30:E31"/>
    <mergeCell ref="F30:F31"/>
    <mergeCell ref="K27:K28"/>
    <mergeCell ref="L27:L28"/>
    <mergeCell ref="M27:M28"/>
    <mergeCell ref="R20:R23"/>
    <mergeCell ref="G20:G23"/>
    <mergeCell ref="J20:J23"/>
    <mergeCell ref="K20:K23"/>
    <mergeCell ref="L20:L23"/>
    <mergeCell ref="M20:M23"/>
    <mergeCell ref="N20:N23"/>
    <mergeCell ref="A27:A28"/>
    <mergeCell ref="B27:B28"/>
    <mergeCell ref="C27:C28"/>
    <mergeCell ref="D27:D28"/>
    <mergeCell ref="E27:E28"/>
    <mergeCell ref="F27:F28"/>
    <mergeCell ref="G27:G28"/>
    <mergeCell ref="J27:J28"/>
    <mergeCell ref="Q27:Q28"/>
    <mergeCell ref="R27:R28"/>
    <mergeCell ref="N27:N28"/>
    <mergeCell ref="O27:O28"/>
    <mergeCell ref="P27:P28"/>
    <mergeCell ref="A20:A23"/>
    <mergeCell ref="B20:B23"/>
    <mergeCell ref="C20:C23"/>
    <mergeCell ref="D20:D23"/>
    <mergeCell ref="E20:E23"/>
    <mergeCell ref="F20:F23"/>
    <mergeCell ref="O20:O23"/>
    <mergeCell ref="P20:P23"/>
    <mergeCell ref="Q20:Q23"/>
    <mergeCell ref="Q16:Q17"/>
    <mergeCell ref="R16:R17"/>
    <mergeCell ref="K16:K17"/>
    <mergeCell ref="L16:L17"/>
    <mergeCell ref="M16:M17"/>
    <mergeCell ref="N16:N17"/>
    <mergeCell ref="O16:O17"/>
    <mergeCell ref="P16:P17"/>
    <mergeCell ref="A16:A17"/>
    <mergeCell ref="B16:B17"/>
    <mergeCell ref="C16:C17"/>
    <mergeCell ref="D16:D17"/>
    <mergeCell ref="E16:E17"/>
    <mergeCell ref="F16:F17"/>
    <mergeCell ref="G16:G17"/>
    <mergeCell ref="J16:J17"/>
    <mergeCell ref="R10:R13"/>
    <mergeCell ref="L10:L13"/>
    <mergeCell ref="M10:M13"/>
    <mergeCell ref="N10:N13"/>
    <mergeCell ref="O10:O13"/>
    <mergeCell ref="P10:P13"/>
    <mergeCell ref="A14:A15"/>
    <mergeCell ref="B14:B15"/>
    <mergeCell ref="C14:C15"/>
    <mergeCell ref="D14:D15"/>
    <mergeCell ref="E14:E15"/>
    <mergeCell ref="F14:F15"/>
    <mergeCell ref="G14:G15"/>
    <mergeCell ref="J14:J15"/>
    <mergeCell ref="K10:K13"/>
    <mergeCell ref="Q14:Q15"/>
    <mergeCell ref="R14:R15"/>
    <mergeCell ref="K14:K15"/>
    <mergeCell ref="L14:L15"/>
    <mergeCell ref="M14:M15"/>
    <mergeCell ref="N14:N15"/>
    <mergeCell ref="O14:O15"/>
    <mergeCell ref="P14:P15"/>
    <mergeCell ref="A10:A13"/>
    <mergeCell ref="B10:B13"/>
    <mergeCell ref="C10:C13"/>
    <mergeCell ref="D10:D13"/>
    <mergeCell ref="E10:E13"/>
    <mergeCell ref="F10:F13"/>
    <mergeCell ref="G10:G13"/>
    <mergeCell ref="J10:J13"/>
    <mergeCell ref="Q10:Q13"/>
    <mergeCell ref="Q4:Q5"/>
    <mergeCell ref="R4:R5"/>
    <mergeCell ref="G4:G5"/>
    <mergeCell ref="H4:I4"/>
    <mergeCell ref="J4:J5"/>
    <mergeCell ref="K4:L4"/>
    <mergeCell ref="M4:N4"/>
    <mergeCell ref="O4:P4"/>
    <mergeCell ref="A4:A5"/>
    <mergeCell ref="B4:B5"/>
    <mergeCell ref="C4:C5"/>
    <mergeCell ref="D4:D5"/>
    <mergeCell ref="E4:E5"/>
    <mergeCell ref="F4:F5"/>
  </mergeCells>
  <pageMargins left="0.25" right="0.25" top="0.75" bottom="0.75" header="0.3" footer="0.3"/>
  <pageSetup paperSize="8" scale="54" fitToHeight="0" orientation="landscape" horizontalDpi="4294967292"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341"/>
  <sheetViews>
    <sheetView topLeftCell="I262" workbookViewId="0">
      <selection activeCell="K270" sqref="K270:R270"/>
    </sheetView>
  </sheetViews>
  <sheetFormatPr defaultRowHeight="15"/>
  <cols>
    <col min="1" max="1" width="4.7109375" bestFit="1" customWidth="1"/>
    <col min="2" max="2" width="9.85546875" customWidth="1"/>
    <col min="3" max="3" width="10" bestFit="1" customWidth="1"/>
    <col min="4" max="4" width="10.85546875" customWidth="1"/>
    <col min="5" max="5" width="59.7109375" bestFit="1" customWidth="1"/>
    <col min="6" max="6" width="64.140625" customWidth="1"/>
    <col min="7" max="7" width="35.28515625" bestFit="1" customWidth="1"/>
    <col min="8" max="8" width="22.85546875" customWidth="1"/>
    <col min="9" max="9" width="18.7109375" customWidth="1"/>
    <col min="10" max="10" width="45.140625" customWidth="1"/>
    <col min="11" max="11" width="18.85546875" customWidth="1"/>
    <col min="12" max="12" width="15.140625" customWidth="1"/>
    <col min="13" max="16" width="13.42578125" customWidth="1"/>
    <col min="17" max="17" width="24.28515625" customWidth="1"/>
    <col min="18" max="18" width="14.7109375" customWidth="1"/>
    <col min="20" max="20" width="6.140625" customWidth="1"/>
    <col min="21" max="21" width="14.710937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8.7109375" customWidth="1"/>
    <col min="272" max="272" width="13.42578125" customWidth="1"/>
    <col min="273" max="273" width="14.7109375" customWidth="1"/>
    <col min="274" max="274" width="9" bestFit="1"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8.7109375" customWidth="1"/>
    <col min="528" max="528" width="13.42578125" customWidth="1"/>
    <col min="529" max="529" width="14.7109375" customWidth="1"/>
    <col min="530" max="530" width="9" bestFit="1"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8.7109375" customWidth="1"/>
    <col min="784" max="784" width="13.42578125" customWidth="1"/>
    <col min="785" max="785" width="14.7109375" customWidth="1"/>
    <col min="786" max="786" width="9" bestFit="1"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8.7109375" customWidth="1"/>
    <col min="1040" max="1040" width="13.42578125" customWidth="1"/>
    <col min="1041" max="1041" width="14.7109375" customWidth="1"/>
    <col min="1042" max="1042" width="9" bestFit="1"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8.7109375" customWidth="1"/>
    <col min="1296" max="1296" width="13.42578125" customWidth="1"/>
    <col min="1297" max="1297" width="14.7109375" customWidth="1"/>
    <col min="1298" max="1298" width="9" bestFit="1"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8.7109375" customWidth="1"/>
    <col min="1552" max="1552" width="13.42578125" customWidth="1"/>
    <col min="1553" max="1553" width="14.7109375" customWidth="1"/>
    <col min="1554" max="1554" width="9" bestFit="1"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8.7109375" customWidth="1"/>
    <col min="1808" max="1808" width="13.42578125" customWidth="1"/>
    <col min="1809" max="1809" width="14.7109375" customWidth="1"/>
    <col min="1810" max="1810" width="9" bestFit="1"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8.7109375" customWidth="1"/>
    <col min="2064" max="2064" width="13.42578125" customWidth="1"/>
    <col min="2065" max="2065" width="14.7109375" customWidth="1"/>
    <col min="2066" max="2066" width="9" bestFit="1"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8.7109375" customWidth="1"/>
    <col min="2320" max="2320" width="13.42578125" customWidth="1"/>
    <col min="2321" max="2321" width="14.7109375" customWidth="1"/>
    <col min="2322" max="2322" width="9" bestFit="1"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8.7109375" customWidth="1"/>
    <col min="2576" max="2576" width="13.42578125" customWidth="1"/>
    <col min="2577" max="2577" width="14.7109375" customWidth="1"/>
    <col min="2578" max="2578" width="9" bestFit="1"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8.7109375" customWidth="1"/>
    <col min="2832" max="2832" width="13.42578125" customWidth="1"/>
    <col min="2833" max="2833" width="14.7109375" customWidth="1"/>
    <col min="2834" max="2834" width="9" bestFit="1"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8.7109375" customWidth="1"/>
    <col min="3088" max="3088" width="13.42578125" customWidth="1"/>
    <col min="3089" max="3089" width="14.7109375" customWidth="1"/>
    <col min="3090" max="3090" width="9" bestFit="1"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8.7109375" customWidth="1"/>
    <col min="3344" max="3344" width="13.42578125" customWidth="1"/>
    <col min="3345" max="3345" width="14.7109375" customWidth="1"/>
    <col min="3346" max="3346" width="9" bestFit="1"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8.7109375" customWidth="1"/>
    <col min="3600" max="3600" width="13.42578125" customWidth="1"/>
    <col min="3601" max="3601" width="14.7109375" customWidth="1"/>
    <col min="3602" max="3602" width="9" bestFit="1"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8.7109375" customWidth="1"/>
    <col min="3856" max="3856" width="13.42578125" customWidth="1"/>
    <col min="3857" max="3857" width="14.7109375" customWidth="1"/>
    <col min="3858" max="3858" width="9" bestFit="1"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8.7109375" customWidth="1"/>
    <col min="4112" max="4112" width="13.42578125" customWidth="1"/>
    <col min="4113" max="4113" width="14.7109375" customWidth="1"/>
    <col min="4114" max="4114" width="9" bestFit="1"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8.7109375" customWidth="1"/>
    <col min="4368" max="4368" width="13.42578125" customWidth="1"/>
    <col min="4369" max="4369" width="14.7109375" customWidth="1"/>
    <col min="4370" max="4370" width="9" bestFit="1"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8.7109375" customWidth="1"/>
    <col min="4624" max="4624" width="13.42578125" customWidth="1"/>
    <col min="4625" max="4625" width="14.7109375" customWidth="1"/>
    <col min="4626" max="4626" width="9" bestFit="1"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8.7109375" customWidth="1"/>
    <col min="4880" max="4880" width="13.42578125" customWidth="1"/>
    <col min="4881" max="4881" width="14.7109375" customWidth="1"/>
    <col min="4882" max="4882" width="9" bestFit="1"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8.7109375" customWidth="1"/>
    <col min="5136" max="5136" width="13.42578125" customWidth="1"/>
    <col min="5137" max="5137" width="14.7109375" customWidth="1"/>
    <col min="5138" max="5138" width="9" bestFit="1"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8.7109375" customWidth="1"/>
    <col min="5392" max="5392" width="13.42578125" customWidth="1"/>
    <col min="5393" max="5393" width="14.7109375" customWidth="1"/>
    <col min="5394" max="5394" width="9" bestFit="1"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8.7109375" customWidth="1"/>
    <col min="5648" max="5648" width="13.42578125" customWidth="1"/>
    <col min="5649" max="5649" width="14.7109375" customWidth="1"/>
    <col min="5650" max="5650" width="9" bestFit="1"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8.7109375" customWidth="1"/>
    <col min="5904" max="5904" width="13.42578125" customWidth="1"/>
    <col min="5905" max="5905" width="14.7109375" customWidth="1"/>
    <col min="5906" max="5906" width="9" bestFit="1"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8.7109375" customWidth="1"/>
    <col min="6160" max="6160" width="13.42578125" customWidth="1"/>
    <col min="6161" max="6161" width="14.7109375" customWidth="1"/>
    <col min="6162" max="6162" width="9" bestFit="1"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8.7109375" customWidth="1"/>
    <col min="6416" max="6416" width="13.42578125" customWidth="1"/>
    <col min="6417" max="6417" width="14.7109375" customWidth="1"/>
    <col min="6418" max="6418" width="9" bestFit="1"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8.7109375" customWidth="1"/>
    <col min="6672" max="6672" width="13.42578125" customWidth="1"/>
    <col min="6673" max="6673" width="14.7109375" customWidth="1"/>
    <col min="6674" max="6674" width="9" bestFit="1"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8.7109375" customWidth="1"/>
    <col min="6928" max="6928" width="13.42578125" customWidth="1"/>
    <col min="6929" max="6929" width="14.7109375" customWidth="1"/>
    <col min="6930" max="6930" width="9" bestFit="1"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8.7109375" customWidth="1"/>
    <col min="7184" max="7184" width="13.42578125" customWidth="1"/>
    <col min="7185" max="7185" width="14.7109375" customWidth="1"/>
    <col min="7186" max="7186" width="9" bestFit="1"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8.7109375" customWidth="1"/>
    <col min="7440" max="7440" width="13.42578125" customWidth="1"/>
    <col min="7441" max="7441" width="14.7109375" customWidth="1"/>
    <col min="7442" max="7442" width="9" bestFit="1"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8.7109375" customWidth="1"/>
    <col min="7696" max="7696" width="13.42578125" customWidth="1"/>
    <col min="7697" max="7697" width="14.7109375" customWidth="1"/>
    <col min="7698" max="7698" width="9" bestFit="1"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8.7109375" customWidth="1"/>
    <col min="7952" max="7952" width="13.42578125" customWidth="1"/>
    <col min="7953" max="7953" width="14.7109375" customWidth="1"/>
    <col min="7954" max="7954" width="9" bestFit="1"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8.7109375" customWidth="1"/>
    <col min="8208" max="8208" width="13.42578125" customWidth="1"/>
    <col min="8209" max="8209" width="14.7109375" customWidth="1"/>
    <col min="8210" max="8210" width="9" bestFit="1"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8.7109375" customWidth="1"/>
    <col min="8464" max="8464" width="13.42578125" customWidth="1"/>
    <col min="8465" max="8465" width="14.7109375" customWidth="1"/>
    <col min="8466" max="8466" width="9" bestFit="1"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8.7109375" customWidth="1"/>
    <col min="8720" max="8720" width="13.42578125" customWidth="1"/>
    <col min="8721" max="8721" width="14.7109375" customWidth="1"/>
    <col min="8722" max="8722" width="9" bestFit="1"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8.7109375" customWidth="1"/>
    <col min="8976" max="8976" width="13.42578125" customWidth="1"/>
    <col min="8977" max="8977" width="14.7109375" customWidth="1"/>
    <col min="8978" max="8978" width="9" bestFit="1"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8.7109375" customWidth="1"/>
    <col min="9232" max="9232" width="13.42578125" customWidth="1"/>
    <col min="9233" max="9233" width="14.7109375" customWidth="1"/>
    <col min="9234" max="9234" width="9" bestFit="1"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8.7109375" customWidth="1"/>
    <col min="9488" max="9488" width="13.42578125" customWidth="1"/>
    <col min="9489" max="9489" width="14.7109375" customWidth="1"/>
    <col min="9490" max="9490" width="9" bestFit="1"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8.7109375" customWidth="1"/>
    <col min="9744" max="9744" width="13.42578125" customWidth="1"/>
    <col min="9745" max="9745" width="14.7109375" customWidth="1"/>
    <col min="9746" max="9746" width="9" bestFit="1"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8.7109375" customWidth="1"/>
    <col min="10000" max="10000" width="13.42578125" customWidth="1"/>
    <col min="10001" max="10001" width="14.7109375" customWidth="1"/>
    <col min="10002" max="10002" width="9" bestFit="1"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8.7109375" customWidth="1"/>
    <col min="10256" max="10256" width="13.42578125" customWidth="1"/>
    <col min="10257" max="10257" width="14.7109375" customWidth="1"/>
    <col min="10258" max="10258" width="9" bestFit="1"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8.7109375" customWidth="1"/>
    <col min="10512" max="10512" width="13.42578125" customWidth="1"/>
    <col min="10513" max="10513" width="14.7109375" customWidth="1"/>
    <col min="10514" max="10514" width="9" bestFit="1"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8.7109375" customWidth="1"/>
    <col min="10768" max="10768" width="13.42578125" customWidth="1"/>
    <col min="10769" max="10769" width="14.7109375" customWidth="1"/>
    <col min="10770" max="10770" width="9" bestFit="1"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8.7109375" customWidth="1"/>
    <col min="11024" max="11024" width="13.42578125" customWidth="1"/>
    <col min="11025" max="11025" width="14.7109375" customWidth="1"/>
    <col min="11026" max="11026" width="9" bestFit="1"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8.7109375" customWidth="1"/>
    <col min="11280" max="11280" width="13.42578125" customWidth="1"/>
    <col min="11281" max="11281" width="14.7109375" customWidth="1"/>
    <col min="11282" max="11282" width="9" bestFit="1"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8.7109375" customWidth="1"/>
    <col min="11536" max="11536" width="13.42578125" customWidth="1"/>
    <col min="11537" max="11537" width="14.7109375" customWidth="1"/>
    <col min="11538" max="11538" width="9" bestFit="1"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8.7109375" customWidth="1"/>
    <col min="11792" max="11792" width="13.42578125" customWidth="1"/>
    <col min="11793" max="11793" width="14.7109375" customWidth="1"/>
    <col min="11794" max="11794" width="9" bestFit="1"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8.7109375" customWidth="1"/>
    <col min="12048" max="12048" width="13.42578125" customWidth="1"/>
    <col min="12049" max="12049" width="14.7109375" customWidth="1"/>
    <col min="12050" max="12050" width="9" bestFit="1"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8.7109375" customWidth="1"/>
    <col min="12304" max="12304" width="13.42578125" customWidth="1"/>
    <col min="12305" max="12305" width="14.7109375" customWidth="1"/>
    <col min="12306" max="12306" width="9" bestFit="1"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8.7109375" customWidth="1"/>
    <col min="12560" max="12560" width="13.42578125" customWidth="1"/>
    <col min="12561" max="12561" width="14.7109375" customWidth="1"/>
    <col min="12562" max="12562" width="9" bestFit="1"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8.7109375" customWidth="1"/>
    <col min="12816" max="12816" width="13.42578125" customWidth="1"/>
    <col min="12817" max="12817" width="14.7109375" customWidth="1"/>
    <col min="12818" max="12818" width="9" bestFit="1"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8.7109375" customWidth="1"/>
    <col min="13072" max="13072" width="13.42578125" customWidth="1"/>
    <col min="13073" max="13073" width="14.7109375" customWidth="1"/>
    <col min="13074" max="13074" width="9" bestFit="1"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8.7109375" customWidth="1"/>
    <col min="13328" max="13328" width="13.42578125" customWidth="1"/>
    <col min="13329" max="13329" width="14.7109375" customWidth="1"/>
    <col min="13330" max="13330" width="9" bestFit="1"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8.7109375" customWidth="1"/>
    <col min="13584" max="13584" width="13.42578125" customWidth="1"/>
    <col min="13585" max="13585" width="14.7109375" customWidth="1"/>
    <col min="13586" max="13586" width="9" bestFit="1"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8.7109375" customWidth="1"/>
    <col min="13840" max="13840" width="13.42578125" customWidth="1"/>
    <col min="13841" max="13841" width="14.7109375" customWidth="1"/>
    <col min="13842" max="13842" width="9" bestFit="1"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8.7109375" customWidth="1"/>
    <col min="14096" max="14096" width="13.42578125" customWidth="1"/>
    <col min="14097" max="14097" width="14.7109375" customWidth="1"/>
    <col min="14098" max="14098" width="9" bestFit="1"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8.7109375" customWidth="1"/>
    <col min="14352" max="14352" width="13.42578125" customWidth="1"/>
    <col min="14353" max="14353" width="14.7109375" customWidth="1"/>
    <col min="14354" max="14354" width="9" bestFit="1"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8.7109375" customWidth="1"/>
    <col min="14608" max="14608" width="13.42578125" customWidth="1"/>
    <col min="14609" max="14609" width="14.7109375" customWidth="1"/>
    <col min="14610" max="14610" width="9" bestFit="1"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8.7109375" customWidth="1"/>
    <col min="14864" max="14864" width="13.42578125" customWidth="1"/>
    <col min="14865" max="14865" width="14.7109375" customWidth="1"/>
    <col min="14866" max="14866" width="9" bestFit="1"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8.7109375" customWidth="1"/>
    <col min="15120" max="15120" width="13.42578125" customWidth="1"/>
    <col min="15121" max="15121" width="14.7109375" customWidth="1"/>
    <col min="15122" max="15122" width="9" bestFit="1"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8.7109375" customWidth="1"/>
    <col min="15376" max="15376" width="13.42578125" customWidth="1"/>
    <col min="15377" max="15377" width="14.7109375" customWidth="1"/>
    <col min="15378" max="15378" width="9" bestFit="1"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8.7109375" customWidth="1"/>
    <col min="15632" max="15632" width="13.42578125" customWidth="1"/>
    <col min="15633" max="15633" width="14.7109375" customWidth="1"/>
    <col min="15634" max="15634" width="9" bestFit="1"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8.7109375" customWidth="1"/>
    <col min="15888" max="15888" width="13.42578125" customWidth="1"/>
    <col min="15889" max="15889" width="14.7109375" customWidth="1"/>
    <col min="15890" max="15890" width="9" bestFit="1"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8.7109375" customWidth="1"/>
    <col min="16144" max="16144" width="13.42578125" customWidth="1"/>
    <col min="16145" max="16145" width="14.7109375" customWidth="1"/>
    <col min="16146" max="16146" width="9" bestFit="1" customWidth="1"/>
  </cols>
  <sheetData>
    <row r="2" spans="1:21">
      <c r="A2" s="133" t="s">
        <v>5761</v>
      </c>
      <c r="B2" s="2"/>
      <c r="C2" s="2"/>
      <c r="D2" s="2"/>
      <c r="E2" s="2"/>
      <c r="F2" s="2"/>
      <c r="G2" s="2"/>
      <c r="H2" s="2"/>
      <c r="I2" s="2"/>
      <c r="J2" s="2"/>
      <c r="K2" s="2"/>
      <c r="L2" s="2"/>
      <c r="M2" s="599"/>
      <c r="N2" s="599"/>
      <c r="O2" s="599"/>
      <c r="P2" s="599"/>
      <c r="Q2" s="599"/>
      <c r="R2" s="600"/>
    </row>
    <row r="3" spans="1:21" ht="15.75">
      <c r="A3" s="1"/>
      <c r="B3" s="2"/>
      <c r="C3" s="2"/>
      <c r="D3" s="2"/>
      <c r="E3" s="2"/>
      <c r="F3" s="2"/>
      <c r="G3" s="2"/>
      <c r="H3" s="2"/>
      <c r="I3" s="2"/>
      <c r="J3" s="2"/>
      <c r="K3" s="2"/>
      <c r="L3" s="2"/>
      <c r="Q3" s="2"/>
    </row>
    <row r="4" spans="1:21" s="3" customFormat="1" ht="30" customHeight="1">
      <c r="A4" s="487" t="s">
        <v>0</v>
      </c>
      <c r="B4" s="489" t="s">
        <v>1</v>
      </c>
      <c r="C4" s="489" t="s">
        <v>2</v>
      </c>
      <c r="D4" s="489" t="s">
        <v>3</v>
      </c>
      <c r="E4" s="487" t="s">
        <v>1540</v>
      </c>
      <c r="F4" s="487" t="s">
        <v>5</v>
      </c>
      <c r="G4" s="487" t="s">
        <v>6</v>
      </c>
      <c r="H4" s="486" t="s">
        <v>7</v>
      </c>
      <c r="I4" s="486"/>
      <c r="J4" s="487" t="s">
        <v>1224</v>
      </c>
      <c r="K4" s="484" t="s">
        <v>1225</v>
      </c>
      <c r="L4" s="485"/>
      <c r="M4" s="561" t="s">
        <v>1226</v>
      </c>
      <c r="N4" s="562"/>
      <c r="O4" s="561" t="s">
        <v>1227</v>
      </c>
      <c r="P4" s="562"/>
      <c r="Q4" s="487" t="s">
        <v>12</v>
      </c>
      <c r="R4" s="489" t="s">
        <v>13</v>
      </c>
    </row>
    <row r="5" spans="1:21" s="3" customFormat="1" ht="35.25" customHeight="1">
      <c r="A5" s="488"/>
      <c r="B5" s="490"/>
      <c r="C5" s="490"/>
      <c r="D5" s="490"/>
      <c r="E5" s="488"/>
      <c r="F5" s="488"/>
      <c r="G5" s="488"/>
      <c r="H5" s="127" t="s">
        <v>14</v>
      </c>
      <c r="I5" s="127" t="s">
        <v>15</v>
      </c>
      <c r="J5" s="488"/>
      <c r="K5" s="126">
        <v>2016</v>
      </c>
      <c r="L5" s="126">
        <v>2017</v>
      </c>
      <c r="M5" s="126">
        <v>2016</v>
      </c>
      <c r="N5" s="126">
        <v>2017</v>
      </c>
      <c r="O5" s="126">
        <v>2016</v>
      </c>
      <c r="P5" s="126">
        <v>2017</v>
      </c>
      <c r="Q5" s="488"/>
      <c r="R5" s="490"/>
    </row>
    <row r="6" spans="1:21" s="3" customFormat="1" ht="18" customHeight="1">
      <c r="A6" s="125" t="s">
        <v>16</v>
      </c>
      <c r="B6" s="127" t="s">
        <v>17</v>
      </c>
      <c r="C6" s="127" t="s">
        <v>18</v>
      </c>
      <c r="D6" s="127" t="s">
        <v>19</v>
      </c>
      <c r="E6" s="125" t="s">
        <v>20</v>
      </c>
      <c r="F6" s="125" t="s">
        <v>21</v>
      </c>
      <c r="G6" s="125" t="s">
        <v>22</v>
      </c>
      <c r="H6" s="127" t="s">
        <v>23</v>
      </c>
      <c r="I6" s="127" t="s">
        <v>24</v>
      </c>
      <c r="J6" s="125" t="s">
        <v>25</v>
      </c>
      <c r="K6" s="126" t="s">
        <v>26</v>
      </c>
      <c r="L6" s="126" t="s">
        <v>27</v>
      </c>
      <c r="M6" s="126" t="s">
        <v>28</v>
      </c>
      <c r="N6" s="126" t="s">
        <v>29</v>
      </c>
      <c r="O6" s="126" t="s">
        <v>30</v>
      </c>
      <c r="P6" s="126" t="s">
        <v>31</v>
      </c>
      <c r="Q6" s="125" t="s">
        <v>32</v>
      </c>
      <c r="R6" s="127" t="s">
        <v>33</v>
      </c>
      <c r="U6" s="137"/>
    </row>
    <row r="7" spans="1:21" s="158" customFormat="1" ht="50.25" customHeight="1">
      <c r="A7" s="207">
        <v>1</v>
      </c>
      <c r="B7" s="207" t="s">
        <v>1262</v>
      </c>
      <c r="C7" s="207" t="s">
        <v>489</v>
      </c>
      <c r="D7" s="207">
        <v>10</v>
      </c>
      <c r="E7" s="316" t="s">
        <v>1541</v>
      </c>
      <c r="F7" s="204" t="s">
        <v>1542</v>
      </c>
      <c r="G7" s="204" t="s">
        <v>1543</v>
      </c>
      <c r="H7" s="204" t="s">
        <v>1358</v>
      </c>
      <c r="I7" s="317">
        <v>1</v>
      </c>
      <c r="J7" s="204" t="s">
        <v>1544</v>
      </c>
      <c r="K7" s="207" t="s">
        <v>1545</v>
      </c>
      <c r="L7" s="207" t="s">
        <v>944</v>
      </c>
      <c r="M7" s="206">
        <v>89973.16</v>
      </c>
      <c r="N7" s="206"/>
      <c r="O7" s="206">
        <v>89973.16</v>
      </c>
      <c r="P7" s="206"/>
      <c r="Q7" s="262" t="s">
        <v>1546</v>
      </c>
      <c r="R7" s="204" t="s">
        <v>1547</v>
      </c>
      <c r="U7" s="157"/>
    </row>
    <row r="8" spans="1:21" s="158" customFormat="1" ht="51">
      <c r="A8" s="207">
        <v>2</v>
      </c>
      <c r="B8" s="207" t="s">
        <v>1262</v>
      </c>
      <c r="C8" s="207" t="s">
        <v>489</v>
      </c>
      <c r="D8" s="207">
        <v>10</v>
      </c>
      <c r="E8" s="204" t="s">
        <v>1548</v>
      </c>
      <c r="F8" s="204" t="s">
        <v>1549</v>
      </c>
      <c r="G8" s="204" t="s">
        <v>1550</v>
      </c>
      <c r="H8" s="204" t="s">
        <v>1358</v>
      </c>
      <c r="I8" s="317">
        <v>1</v>
      </c>
      <c r="J8" s="204" t="s">
        <v>1551</v>
      </c>
      <c r="K8" s="207" t="s">
        <v>1552</v>
      </c>
      <c r="L8" s="207" t="s">
        <v>944</v>
      </c>
      <c r="M8" s="206">
        <v>18500</v>
      </c>
      <c r="N8" s="206"/>
      <c r="O8" s="206">
        <v>18500</v>
      </c>
      <c r="P8" s="206"/>
      <c r="Q8" s="262" t="s">
        <v>1546</v>
      </c>
      <c r="R8" s="204" t="s">
        <v>1547</v>
      </c>
    </row>
    <row r="9" spans="1:21" s="158" customFormat="1" ht="51">
      <c r="A9" s="207">
        <v>3</v>
      </c>
      <c r="B9" s="207" t="s">
        <v>1558</v>
      </c>
      <c r="C9" s="318" t="s">
        <v>109</v>
      </c>
      <c r="D9" s="207">
        <v>12</v>
      </c>
      <c r="E9" s="204" t="s">
        <v>1553</v>
      </c>
      <c r="F9" s="204" t="s">
        <v>1554</v>
      </c>
      <c r="G9" s="204" t="s">
        <v>1555</v>
      </c>
      <c r="H9" s="204" t="s">
        <v>1556</v>
      </c>
      <c r="I9" s="317">
        <v>1750</v>
      </c>
      <c r="J9" s="204" t="s">
        <v>1557</v>
      </c>
      <c r="K9" s="207" t="s">
        <v>1552</v>
      </c>
      <c r="L9" s="207" t="s">
        <v>944</v>
      </c>
      <c r="M9" s="206">
        <v>23093.25</v>
      </c>
      <c r="N9" s="206"/>
      <c r="O9" s="206">
        <v>23093.25</v>
      </c>
      <c r="P9" s="206"/>
      <c r="Q9" s="262" t="s">
        <v>1546</v>
      </c>
      <c r="R9" s="204" t="s">
        <v>1547</v>
      </c>
    </row>
    <row r="10" spans="1:21" s="158" customFormat="1" ht="25.5" customHeight="1">
      <c r="A10" s="494">
        <v>4</v>
      </c>
      <c r="B10" s="494" t="s">
        <v>1249</v>
      </c>
      <c r="C10" s="494" t="s">
        <v>109</v>
      </c>
      <c r="D10" s="494">
        <v>12</v>
      </c>
      <c r="E10" s="482" t="s">
        <v>1559</v>
      </c>
      <c r="F10" s="482" t="s">
        <v>1560</v>
      </c>
      <c r="G10" s="494" t="s">
        <v>1561</v>
      </c>
      <c r="H10" s="261" t="s">
        <v>1562</v>
      </c>
      <c r="I10" s="317">
        <v>1</v>
      </c>
      <c r="J10" s="482" t="s">
        <v>1557</v>
      </c>
      <c r="K10" s="494" t="s">
        <v>1552</v>
      </c>
      <c r="L10" s="494" t="s">
        <v>944</v>
      </c>
      <c r="M10" s="558">
        <v>35644</v>
      </c>
      <c r="N10" s="558"/>
      <c r="O10" s="558">
        <v>35644</v>
      </c>
      <c r="P10" s="558"/>
      <c r="Q10" s="508" t="s">
        <v>1546</v>
      </c>
      <c r="R10" s="501" t="s">
        <v>1547</v>
      </c>
    </row>
    <row r="11" spans="1:21" s="158" customFormat="1" ht="38.25">
      <c r="A11" s="494"/>
      <c r="B11" s="494"/>
      <c r="C11" s="494"/>
      <c r="D11" s="494"/>
      <c r="E11" s="482"/>
      <c r="F11" s="482"/>
      <c r="G11" s="494"/>
      <c r="H11" s="261" t="s">
        <v>1245</v>
      </c>
      <c r="I11" s="317">
        <v>250</v>
      </c>
      <c r="J11" s="482"/>
      <c r="K11" s="494"/>
      <c r="L11" s="494"/>
      <c r="M11" s="558"/>
      <c r="N11" s="558"/>
      <c r="O11" s="558"/>
      <c r="P11" s="558"/>
      <c r="Q11" s="509"/>
      <c r="R11" s="503"/>
    </row>
    <row r="12" spans="1:21" s="158" customFormat="1" ht="12.75" customHeight="1">
      <c r="A12" s="494">
        <v>5</v>
      </c>
      <c r="B12" s="494" t="s">
        <v>1250</v>
      </c>
      <c r="C12" s="494">
        <v>5</v>
      </c>
      <c r="D12" s="494">
        <v>11</v>
      </c>
      <c r="E12" s="482" t="s">
        <v>1564</v>
      </c>
      <c r="F12" s="482" t="s">
        <v>1565</v>
      </c>
      <c r="G12" s="494" t="s">
        <v>1566</v>
      </c>
      <c r="H12" s="261" t="s">
        <v>1567</v>
      </c>
      <c r="I12" s="317">
        <v>1</v>
      </c>
      <c r="J12" s="482" t="s">
        <v>1568</v>
      </c>
      <c r="K12" s="494" t="s">
        <v>1569</v>
      </c>
      <c r="L12" s="494" t="s">
        <v>944</v>
      </c>
      <c r="M12" s="558">
        <v>13190.73</v>
      </c>
      <c r="N12" s="558"/>
      <c r="O12" s="558">
        <v>13190.73</v>
      </c>
      <c r="P12" s="558"/>
      <c r="Q12" s="508" t="s">
        <v>1546</v>
      </c>
      <c r="R12" s="501" t="s">
        <v>1547</v>
      </c>
    </row>
    <row r="13" spans="1:21" s="158" customFormat="1" ht="25.5">
      <c r="A13" s="494"/>
      <c r="B13" s="494"/>
      <c r="C13" s="494"/>
      <c r="D13" s="494"/>
      <c r="E13" s="482"/>
      <c r="F13" s="482"/>
      <c r="G13" s="494"/>
      <c r="H13" s="261" t="s">
        <v>1570</v>
      </c>
      <c r="I13" s="317">
        <v>10</v>
      </c>
      <c r="J13" s="482"/>
      <c r="K13" s="494"/>
      <c r="L13" s="494"/>
      <c r="M13" s="558"/>
      <c r="N13" s="558"/>
      <c r="O13" s="558"/>
      <c r="P13" s="558"/>
      <c r="Q13" s="601"/>
      <c r="R13" s="502"/>
    </row>
    <row r="14" spans="1:21" s="158" customFormat="1" ht="25.5">
      <c r="A14" s="494"/>
      <c r="B14" s="494"/>
      <c r="C14" s="494"/>
      <c r="D14" s="494"/>
      <c r="E14" s="482"/>
      <c r="F14" s="482"/>
      <c r="G14" s="494"/>
      <c r="H14" s="204" t="s">
        <v>1556</v>
      </c>
      <c r="I14" s="317">
        <v>2000</v>
      </c>
      <c r="J14" s="482"/>
      <c r="K14" s="494"/>
      <c r="L14" s="494"/>
      <c r="M14" s="558"/>
      <c r="N14" s="558"/>
      <c r="O14" s="558"/>
      <c r="P14" s="558"/>
      <c r="Q14" s="509"/>
      <c r="R14" s="503"/>
    </row>
    <row r="15" spans="1:21" s="158" customFormat="1" ht="27.6" customHeight="1">
      <c r="A15" s="494">
        <v>6</v>
      </c>
      <c r="B15" s="494" t="s">
        <v>1250</v>
      </c>
      <c r="C15" s="494">
        <v>5</v>
      </c>
      <c r="D15" s="494">
        <v>11</v>
      </c>
      <c r="E15" s="482" t="s">
        <v>1571</v>
      </c>
      <c r="F15" s="482" t="s">
        <v>1572</v>
      </c>
      <c r="G15" s="602" t="s">
        <v>1566</v>
      </c>
      <c r="H15" s="261" t="s">
        <v>1567</v>
      </c>
      <c r="I15" s="317">
        <v>1</v>
      </c>
      <c r="J15" s="482" t="s">
        <v>1573</v>
      </c>
      <c r="K15" s="494" t="s">
        <v>1569</v>
      </c>
      <c r="L15" s="494" t="s">
        <v>944</v>
      </c>
      <c r="M15" s="558">
        <v>22604.23</v>
      </c>
      <c r="N15" s="558"/>
      <c r="O15" s="558">
        <v>22604.23</v>
      </c>
      <c r="P15" s="558"/>
      <c r="Q15" s="507" t="s">
        <v>1546</v>
      </c>
      <c r="R15" s="482" t="s">
        <v>1547</v>
      </c>
    </row>
    <row r="16" spans="1:21" s="158" customFormat="1" ht="27" customHeight="1">
      <c r="A16" s="494"/>
      <c r="B16" s="494"/>
      <c r="C16" s="494"/>
      <c r="D16" s="494"/>
      <c r="E16" s="482"/>
      <c r="F16" s="482"/>
      <c r="G16" s="494"/>
      <c r="H16" s="261" t="s">
        <v>1570</v>
      </c>
      <c r="I16" s="317">
        <v>285</v>
      </c>
      <c r="J16" s="482"/>
      <c r="K16" s="494"/>
      <c r="L16" s="494"/>
      <c r="M16" s="558"/>
      <c r="N16" s="558"/>
      <c r="O16" s="558"/>
      <c r="P16" s="558"/>
      <c r="Q16" s="507"/>
      <c r="R16" s="482"/>
    </row>
    <row r="17" spans="1:18" s="158" customFormat="1" ht="48.75" customHeight="1">
      <c r="A17" s="494"/>
      <c r="B17" s="494"/>
      <c r="C17" s="494"/>
      <c r="D17" s="494"/>
      <c r="E17" s="482"/>
      <c r="F17" s="482"/>
      <c r="G17" s="494"/>
      <c r="H17" s="204" t="s">
        <v>1556</v>
      </c>
      <c r="I17" s="317">
        <v>2000</v>
      </c>
      <c r="J17" s="482"/>
      <c r="K17" s="494"/>
      <c r="L17" s="494"/>
      <c r="M17" s="558"/>
      <c r="N17" s="558"/>
      <c r="O17" s="558"/>
      <c r="P17" s="558"/>
      <c r="Q17" s="507"/>
      <c r="R17" s="482"/>
    </row>
    <row r="18" spans="1:18" s="158" customFormat="1" ht="12.75">
      <c r="A18" s="494">
        <v>7</v>
      </c>
      <c r="B18" s="494" t="s">
        <v>1250</v>
      </c>
      <c r="C18" s="494">
        <v>3</v>
      </c>
      <c r="D18" s="494">
        <v>12</v>
      </c>
      <c r="E18" s="482" t="s">
        <v>1574</v>
      </c>
      <c r="F18" s="482" t="s">
        <v>1575</v>
      </c>
      <c r="G18" s="494" t="s">
        <v>1566</v>
      </c>
      <c r="H18" s="261" t="s">
        <v>1567</v>
      </c>
      <c r="I18" s="317">
        <v>1</v>
      </c>
      <c r="J18" s="482" t="s">
        <v>1576</v>
      </c>
      <c r="K18" s="494" t="s">
        <v>1569</v>
      </c>
      <c r="L18" s="494" t="s">
        <v>944</v>
      </c>
      <c r="M18" s="558">
        <v>1476</v>
      </c>
      <c r="N18" s="558"/>
      <c r="O18" s="558">
        <v>1476</v>
      </c>
      <c r="P18" s="558"/>
      <c r="Q18" s="507" t="s">
        <v>1546</v>
      </c>
      <c r="R18" s="482" t="s">
        <v>1547</v>
      </c>
    </row>
    <row r="19" spans="1:18" s="158" customFormat="1" ht="25.5">
      <c r="A19" s="494"/>
      <c r="B19" s="494"/>
      <c r="C19" s="494"/>
      <c r="D19" s="494"/>
      <c r="E19" s="482"/>
      <c r="F19" s="482"/>
      <c r="G19" s="494"/>
      <c r="H19" s="261" t="s">
        <v>1570</v>
      </c>
      <c r="I19" s="317">
        <v>4</v>
      </c>
      <c r="J19" s="482"/>
      <c r="K19" s="494"/>
      <c r="L19" s="494"/>
      <c r="M19" s="558"/>
      <c r="N19" s="558"/>
      <c r="O19" s="558"/>
      <c r="P19" s="558"/>
      <c r="Q19" s="507"/>
      <c r="R19" s="482"/>
    </row>
    <row r="20" spans="1:18" s="158" customFormat="1" ht="25.5">
      <c r="A20" s="494"/>
      <c r="B20" s="494"/>
      <c r="C20" s="494"/>
      <c r="D20" s="494"/>
      <c r="E20" s="482"/>
      <c r="F20" s="482"/>
      <c r="G20" s="494"/>
      <c r="H20" s="204" t="s">
        <v>1556</v>
      </c>
      <c r="I20" s="317">
        <v>2000</v>
      </c>
      <c r="J20" s="482"/>
      <c r="K20" s="494"/>
      <c r="L20" s="494"/>
      <c r="M20" s="558"/>
      <c r="N20" s="558"/>
      <c r="O20" s="558"/>
      <c r="P20" s="558"/>
      <c r="Q20" s="507"/>
      <c r="R20" s="482"/>
    </row>
    <row r="21" spans="1:18" s="158" customFormat="1" ht="51">
      <c r="A21" s="207">
        <v>8</v>
      </c>
      <c r="B21" s="207" t="s">
        <v>1558</v>
      </c>
      <c r="C21" s="318" t="s">
        <v>109</v>
      </c>
      <c r="D21" s="207">
        <v>12</v>
      </c>
      <c r="E21" s="204" t="s">
        <v>1577</v>
      </c>
      <c r="F21" s="204" t="s">
        <v>1578</v>
      </c>
      <c r="G21" s="204" t="s">
        <v>1579</v>
      </c>
      <c r="H21" s="261" t="s">
        <v>1445</v>
      </c>
      <c r="I21" s="317">
        <v>35</v>
      </c>
      <c r="J21" s="204" t="s">
        <v>1580</v>
      </c>
      <c r="K21" s="207" t="s">
        <v>1569</v>
      </c>
      <c r="L21" s="207" t="s">
        <v>944</v>
      </c>
      <c r="M21" s="206">
        <v>31819.69</v>
      </c>
      <c r="N21" s="206"/>
      <c r="O21" s="206">
        <v>31819.69</v>
      </c>
      <c r="P21" s="206"/>
      <c r="Q21" s="262" t="s">
        <v>1546</v>
      </c>
      <c r="R21" s="204" t="s">
        <v>1563</v>
      </c>
    </row>
    <row r="22" spans="1:18" s="158" customFormat="1" ht="38.25">
      <c r="A22" s="494">
        <v>9</v>
      </c>
      <c r="B22" s="494" t="s">
        <v>1250</v>
      </c>
      <c r="C22" s="602" t="s">
        <v>109</v>
      </c>
      <c r="D22" s="494">
        <v>12</v>
      </c>
      <c r="E22" s="482" t="s">
        <v>1581</v>
      </c>
      <c r="F22" s="482" t="s">
        <v>1560</v>
      </c>
      <c r="G22" s="482" t="s">
        <v>1582</v>
      </c>
      <c r="H22" s="204" t="s">
        <v>1454</v>
      </c>
      <c r="I22" s="317">
        <v>2</v>
      </c>
      <c r="J22" s="482" t="s">
        <v>1583</v>
      </c>
      <c r="K22" s="494" t="s">
        <v>1569</v>
      </c>
      <c r="L22" s="494" t="s">
        <v>944</v>
      </c>
      <c r="M22" s="558">
        <v>121066.67</v>
      </c>
      <c r="N22" s="558"/>
      <c r="O22" s="558">
        <v>121066.67</v>
      </c>
      <c r="P22" s="558"/>
      <c r="Q22" s="507" t="s">
        <v>1546</v>
      </c>
      <c r="R22" s="482" t="s">
        <v>1547</v>
      </c>
    </row>
    <row r="23" spans="1:18" s="158" customFormat="1" ht="51">
      <c r="A23" s="494"/>
      <c r="B23" s="494"/>
      <c r="C23" s="602"/>
      <c r="D23" s="494"/>
      <c r="E23" s="482"/>
      <c r="F23" s="482"/>
      <c r="G23" s="482"/>
      <c r="H23" s="204" t="s">
        <v>1270</v>
      </c>
      <c r="I23" s="317">
        <v>25</v>
      </c>
      <c r="J23" s="482"/>
      <c r="K23" s="494"/>
      <c r="L23" s="494"/>
      <c r="M23" s="558"/>
      <c r="N23" s="558"/>
      <c r="O23" s="558"/>
      <c r="P23" s="558"/>
      <c r="Q23" s="507"/>
      <c r="R23" s="482"/>
    </row>
    <row r="24" spans="1:18" s="158" customFormat="1" ht="51">
      <c r="A24" s="207">
        <v>10</v>
      </c>
      <c r="B24" s="318" t="s">
        <v>1262</v>
      </c>
      <c r="C24" s="318" t="s">
        <v>1584</v>
      </c>
      <c r="D24" s="207">
        <v>10</v>
      </c>
      <c r="E24" s="204" t="s">
        <v>1585</v>
      </c>
      <c r="F24" s="204" t="s">
        <v>1586</v>
      </c>
      <c r="G24" s="204" t="s">
        <v>1587</v>
      </c>
      <c r="H24" s="204" t="s">
        <v>1588</v>
      </c>
      <c r="I24" s="317">
        <v>1</v>
      </c>
      <c r="J24" s="204" t="s">
        <v>1589</v>
      </c>
      <c r="K24" s="204" t="s">
        <v>1590</v>
      </c>
      <c r="L24" s="207" t="s">
        <v>1591</v>
      </c>
      <c r="M24" s="206">
        <v>59113.440000000002</v>
      </c>
      <c r="N24" s="206"/>
      <c r="O24" s="206">
        <v>59113.440000000002</v>
      </c>
      <c r="P24" s="206"/>
      <c r="Q24" s="262" t="s">
        <v>1546</v>
      </c>
      <c r="R24" s="204" t="s">
        <v>1547</v>
      </c>
    </row>
    <row r="25" spans="1:18" s="158" customFormat="1" ht="51">
      <c r="A25" s="207">
        <v>11</v>
      </c>
      <c r="B25" s="318" t="s">
        <v>1262</v>
      </c>
      <c r="C25" s="318" t="s">
        <v>489</v>
      </c>
      <c r="D25" s="207">
        <v>10</v>
      </c>
      <c r="E25" s="204" t="s">
        <v>1592</v>
      </c>
      <c r="F25" s="204" t="s">
        <v>1593</v>
      </c>
      <c r="G25" s="207" t="s">
        <v>1594</v>
      </c>
      <c r="H25" s="204" t="s">
        <v>1588</v>
      </c>
      <c r="I25" s="317">
        <v>1</v>
      </c>
      <c r="J25" s="204" t="s">
        <v>1595</v>
      </c>
      <c r="K25" s="207" t="s">
        <v>1545</v>
      </c>
      <c r="L25" s="207" t="s">
        <v>944</v>
      </c>
      <c r="M25" s="206">
        <v>20000</v>
      </c>
      <c r="N25" s="206"/>
      <c r="O25" s="206">
        <v>20000</v>
      </c>
      <c r="P25" s="206"/>
      <c r="Q25" s="262" t="s">
        <v>1546</v>
      </c>
      <c r="R25" s="204" t="s">
        <v>1547</v>
      </c>
    </row>
    <row r="26" spans="1:18" s="158" customFormat="1" ht="12.75" customHeight="1">
      <c r="A26" s="494">
        <v>12</v>
      </c>
      <c r="B26" s="494" t="s">
        <v>1262</v>
      </c>
      <c r="C26" s="494" t="s">
        <v>72</v>
      </c>
      <c r="D26" s="494">
        <v>13</v>
      </c>
      <c r="E26" s="482" t="s">
        <v>1597</v>
      </c>
      <c r="F26" s="482" t="s">
        <v>1598</v>
      </c>
      <c r="G26" s="494" t="s">
        <v>1566</v>
      </c>
      <c r="H26" s="261" t="s">
        <v>1567</v>
      </c>
      <c r="I26" s="317">
        <v>1</v>
      </c>
      <c r="J26" s="482" t="s">
        <v>1599</v>
      </c>
      <c r="K26" s="494" t="s">
        <v>1600</v>
      </c>
      <c r="L26" s="494" t="s">
        <v>944</v>
      </c>
      <c r="M26" s="558">
        <v>5535</v>
      </c>
      <c r="N26" s="558"/>
      <c r="O26" s="558">
        <v>5535</v>
      </c>
      <c r="P26" s="558"/>
      <c r="Q26" s="507" t="s">
        <v>1546</v>
      </c>
      <c r="R26" s="482" t="s">
        <v>1547</v>
      </c>
    </row>
    <row r="27" spans="1:18" s="158" customFormat="1" ht="39.75" customHeight="1">
      <c r="A27" s="494"/>
      <c r="B27" s="494"/>
      <c r="C27" s="494"/>
      <c r="D27" s="494"/>
      <c r="E27" s="482"/>
      <c r="F27" s="482"/>
      <c r="G27" s="494"/>
      <c r="H27" s="261" t="s">
        <v>1570</v>
      </c>
      <c r="I27" s="317">
        <v>50</v>
      </c>
      <c r="J27" s="482"/>
      <c r="K27" s="494"/>
      <c r="L27" s="494"/>
      <c r="M27" s="558"/>
      <c r="N27" s="558"/>
      <c r="O27" s="558"/>
      <c r="P27" s="558"/>
      <c r="Q27" s="507"/>
      <c r="R27" s="482"/>
    </row>
    <row r="28" spans="1:18" s="158" customFormat="1" ht="12.75" customHeight="1">
      <c r="A28" s="494">
        <v>13</v>
      </c>
      <c r="B28" s="602" t="s">
        <v>1262</v>
      </c>
      <c r="C28" s="602" t="s">
        <v>791</v>
      </c>
      <c r="D28" s="494">
        <v>13</v>
      </c>
      <c r="E28" s="482" t="s">
        <v>1601</v>
      </c>
      <c r="F28" s="482" t="s">
        <v>1602</v>
      </c>
      <c r="G28" s="494" t="s">
        <v>1566</v>
      </c>
      <c r="H28" s="261" t="s">
        <v>1567</v>
      </c>
      <c r="I28" s="317">
        <v>1</v>
      </c>
      <c r="J28" s="482" t="s">
        <v>1603</v>
      </c>
      <c r="K28" s="494" t="s">
        <v>1552</v>
      </c>
      <c r="L28" s="494" t="s">
        <v>944</v>
      </c>
      <c r="M28" s="558">
        <f>10000+1390</f>
        <v>11390</v>
      </c>
      <c r="N28" s="558"/>
      <c r="O28" s="558">
        <v>10000</v>
      </c>
      <c r="P28" s="558"/>
      <c r="Q28" s="507" t="s">
        <v>1546</v>
      </c>
      <c r="R28" s="482" t="s">
        <v>1547</v>
      </c>
    </row>
    <row r="29" spans="1:18" s="158" customFormat="1" ht="60" customHeight="1">
      <c r="A29" s="494"/>
      <c r="B29" s="602"/>
      <c r="C29" s="602"/>
      <c r="D29" s="494"/>
      <c r="E29" s="482"/>
      <c r="F29" s="482"/>
      <c r="G29" s="494"/>
      <c r="H29" s="261" t="s">
        <v>1570</v>
      </c>
      <c r="I29" s="317">
        <v>63</v>
      </c>
      <c r="J29" s="482"/>
      <c r="K29" s="494"/>
      <c r="L29" s="494"/>
      <c r="M29" s="558"/>
      <c r="N29" s="558"/>
      <c r="O29" s="558"/>
      <c r="P29" s="558"/>
      <c r="Q29" s="507"/>
      <c r="R29" s="482"/>
    </row>
    <row r="30" spans="1:18" s="158" customFormat="1" ht="70.5" customHeight="1">
      <c r="A30" s="207">
        <v>14</v>
      </c>
      <c r="B30" s="318" t="s">
        <v>1262</v>
      </c>
      <c r="C30" s="318" t="s">
        <v>1584</v>
      </c>
      <c r="D30" s="207">
        <v>10</v>
      </c>
      <c r="E30" s="204" t="s">
        <v>1604</v>
      </c>
      <c r="F30" s="204" t="s">
        <v>1549</v>
      </c>
      <c r="G30" s="207" t="s">
        <v>1550</v>
      </c>
      <c r="H30" s="204" t="s">
        <v>1588</v>
      </c>
      <c r="I30" s="317">
        <v>1</v>
      </c>
      <c r="J30" s="204" t="s">
        <v>1605</v>
      </c>
      <c r="K30" s="207" t="s">
        <v>1552</v>
      </c>
      <c r="L30" s="207" t="s">
        <v>944</v>
      </c>
      <c r="M30" s="206">
        <v>15314</v>
      </c>
      <c r="N30" s="206"/>
      <c r="O30" s="206">
        <v>15314</v>
      </c>
      <c r="P30" s="206"/>
      <c r="Q30" s="262" t="s">
        <v>1546</v>
      </c>
      <c r="R30" s="204" t="s">
        <v>1547</v>
      </c>
    </row>
    <row r="31" spans="1:18" s="158" customFormat="1" ht="34.5" customHeight="1">
      <c r="A31" s="494">
        <v>15</v>
      </c>
      <c r="B31" s="494" t="s">
        <v>1262</v>
      </c>
      <c r="C31" s="494" t="s">
        <v>1584</v>
      </c>
      <c r="D31" s="494">
        <v>13</v>
      </c>
      <c r="E31" s="482" t="s">
        <v>1607</v>
      </c>
      <c r="F31" s="482" t="s">
        <v>1608</v>
      </c>
      <c r="G31" s="494" t="s">
        <v>1609</v>
      </c>
      <c r="H31" s="204" t="s">
        <v>1401</v>
      </c>
      <c r="I31" s="317">
        <v>6</v>
      </c>
      <c r="J31" s="482" t="s">
        <v>1610</v>
      </c>
      <c r="K31" s="494" t="s">
        <v>1611</v>
      </c>
      <c r="L31" s="494" t="s">
        <v>944</v>
      </c>
      <c r="M31" s="558">
        <v>16550</v>
      </c>
      <c r="N31" s="558"/>
      <c r="O31" s="558">
        <v>16550</v>
      </c>
      <c r="P31" s="558"/>
      <c r="Q31" s="507" t="s">
        <v>1546</v>
      </c>
      <c r="R31" s="482" t="s">
        <v>1547</v>
      </c>
    </row>
    <row r="32" spans="1:18" s="158" customFormat="1" ht="36" customHeight="1">
      <c r="A32" s="494"/>
      <c r="B32" s="494"/>
      <c r="C32" s="494"/>
      <c r="D32" s="494"/>
      <c r="E32" s="482"/>
      <c r="F32" s="482"/>
      <c r="G32" s="494"/>
      <c r="H32" s="204" t="s">
        <v>1254</v>
      </c>
      <c r="I32" s="317">
        <v>373</v>
      </c>
      <c r="J32" s="482"/>
      <c r="K32" s="494"/>
      <c r="L32" s="494"/>
      <c r="M32" s="558"/>
      <c r="N32" s="558"/>
      <c r="O32" s="558"/>
      <c r="P32" s="558"/>
      <c r="Q32" s="507"/>
      <c r="R32" s="482"/>
    </row>
    <row r="33" spans="1:18" s="158" customFormat="1" ht="18" customHeight="1">
      <c r="A33" s="494">
        <v>16</v>
      </c>
      <c r="B33" s="494" t="s">
        <v>1262</v>
      </c>
      <c r="C33" s="494">
        <v>4</v>
      </c>
      <c r="D33" s="494">
        <v>13</v>
      </c>
      <c r="E33" s="482" t="s">
        <v>1612</v>
      </c>
      <c r="F33" s="482" t="s">
        <v>1613</v>
      </c>
      <c r="G33" s="494" t="s">
        <v>1566</v>
      </c>
      <c r="H33" s="261" t="s">
        <v>1567</v>
      </c>
      <c r="I33" s="317">
        <v>1</v>
      </c>
      <c r="J33" s="482" t="s">
        <v>1614</v>
      </c>
      <c r="K33" s="494" t="s">
        <v>1615</v>
      </c>
      <c r="L33" s="494" t="s">
        <v>944</v>
      </c>
      <c r="M33" s="558">
        <v>4976</v>
      </c>
      <c r="N33" s="558"/>
      <c r="O33" s="558">
        <v>4976</v>
      </c>
      <c r="P33" s="558"/>
      <c r="Q33" s="507" t="s">
        <v>1546</v>
      </c>
      <c r="R33" s="482" t="s">
        <v>1547</v>
      </c>
    </row>
    <row r="34" spans="1:18" s="158" customFormat="1" ht="33" customHeight="1">
      <c r="A34" s="494"/>
      <c r="B34" s="494"/>
      <c r="C34" s="494"/>
      <c r="D34" s="494"/>
      <c r="E34" s="482"/>
      <c r="F34" s="482"/>
      <c r="G34" s="494"/>
      <c r="H34" s="261" t="s">
        <v>1570</v>
      </c>
      <c r="I34" s="317">
        <v>86</v>
      </c>
      <c r="J34" s="482"/>
      <c r="K34" s="494"/>
      <c r="L34" s="494"/>
      <c r="M34" s="558"/>
      <c r="N34" s="558"/>
      <c r="O34" s="558"/>
      <c r="P34" s="558"/>
      <c r="Q34" s="507"/>
      <c r="R34" s="482"/>
    </row>
    <row r="35" spans="1:18" s="158" customFormat="1" ht="51">
      <c r="A35" s="207">
        <v>17</v>
      </c>
      <c r="B35" s="318" t="s">
        <v>1262</v>
      </c>
      <c r="C35" s="318" t="s">
        <v>1584</v>
      </c>
      <c r="D35" s="207">
        <v>10</v>
      </c>
      <c r="E35" s="204" t="s">
        <v>1616</v>
      </c>
      <c r="F35" s="204" t="s">
        <v>1549</v>
      </c>
      <c r="G35" s="207" t="s">
        <v>1550</v>
      </c>
      <c r="H35" s="204" t="s">
        <v>1588</v>
      </c>
      <c r="I35" s="317">
        <v>1</v>
      </c>
      <c r="J35" s="204" t="s">
        <v>1617</v>
      </c>
      <c r="K35" s="207" t="s">
        <v>1545</v>
      </c>
      <c r="L35" s="207" t="s">
        <v>944</v>
      </c>
      <c r="M35" s="206">
        <v>31999.99</v>
      </c>
      <c r="N35" s="206"/>
      <c r="O35" s="206">
        <v>31999.99</v>
      </c>
      <c r="P35" s="206"/>
      <c r="Q35" s="262" t="s">
        <v>1546</v>
      </c>
      <c r="R35" s="204" t="s">
        <v>1547</v>
      </c>
    </row>
    <row r="36" spans="1:18" s="158" customFormat="1" ht="45.75" customHeight="1">
      <c r="A36" s="494">
        <v>18</v>
      </c>
      <c r="B36" s="602" t="s">
        <v>1262</v>
      </c>
      <c r="C36" s="602" t="s">
        <v>1584</v>
      </c>
      <c r="D36" s="494">
        <v>13</v>
      </c>
      <c r="E36" s="482" t="s">
        <v>1618</v>
      </c>
      <c r="F36" s="482" t="s">
        <v>1586</v>
      </c>
      <c r="G36" s="494" t="s">
        <v>770</v>
      </c>
      <c r="H36" s="204" t="s">
        <v>1454</v>
      </c>
      <c r="I36" s="317">
        <v>1</v>
      </c>
      <c r="J36" s="482" t="s">
        <v>1619</v>
      </c>
      <c r="K36" s="482" t="s">
        <v>1620</v>
      </c>
      <c r="L36" s="494" t="s">
        <v>944</v>
      </c>
      <c r="M36" s="558">
        <v>13257</v>
      </c>
      <c r="N36" s="558"/>
      <c r="O36" s="558">
        <v>13257</v>
      </c>
      <c r="P36" s="558"/>
      <c r="Q36" s="507" t="s">
        <v>1546</v>
      </c>
      <c r="R36" s="482" t="s">
        <v>1547</v>
      </c>
    </row>
    <row r="37" spans="1:18" s="158" customFormat="1" ht="51">
      <c r="A37" s="494"/>
      <c r="B37" s="602"/>
      <c r="C37" s="602"/>
      <c r="D37" s="494"/>
      <c r="E37" s="482"/>
      <c r="F37" s="482"/>
      <c r="G37" s="494"/>
      <c r="H37" s="204" t="s">
        <v>1270</v>
      </c>
      <c r="I37" s="317">
        <v>6</v>
      </c>
      <c r="J37" s="482"/>
      <c r="K37" s="482"/>
      <c r="L37" s="494"/>
      <c r="M37" s="558"/>
      <c r="N37" s="558"/>
      <c r="O37" s="558"/>
      <c r="P37" s="558"/>
      <c r="Q37" s="507"/>
      <c r="R37" s="482"/>
    </row>
    <row r="38" spans="1:18" s="158" customFormat="1" ht="50.25" customHeight="1">
      <c r="A38" s="207">
        <v>19</v>
      </c>
      <c r="B38" s="318" t="s">
        <v>1262</v>
      </c>
      <c r="C38" s="318" t="s">
        <v>1621</v>
      </c>
      <c r="D38" s="207">
        <v>10</v>
      </c>
      <c r="E38" s="204" t="s">
        <v>1622</v>
      </c>
      <c r="F38" s="204" t="s">
        <v>1549</v>
      </c>
      <c r="G38" s="207" t="s">
        <v>1550</v>
      </c>
      <c r="H38" s="204" t="s">
        <v>1588</v>
      </c>
      <c r="I38" s="317">
        <v>1</v>
      </c>
      <c r="J38" s="204" t="s">
        <v>1617</v>
      </c>
      <c r="K38" s="207" t="s">
        <v>1620</v>
      </c>
      <c r="L38" s="207" t="s">
        <v>944</v>
      </c>
      <c r="M38" s="206">
        <v>19954.919999999998</v>
      </c>
      <c r="N38" s="206"/>
      <c r="O38" s="206">
        <v>19954.919999999998</v>
      </c>
      <c r="P38" s="206"/>
      <c r="Q38" s="262" t="s">
        <v>1546</v>
      </c>
      <c r="R38" s="204" t="s">
        <v>1547</v>
      </c>
    </row>
    <row r="39" spans="1:18" s="158" customFormat="1" ht="25.5" customHeight="1">
      <c r="A39" s="494">
        <v>20</v>
      </c>
      <c r="B39" s="494" t="s">
        <v>1262</v>
      </c>
      <c r="C39" s="494" t="s">
        <v>43</v>
      </c>
      <c r="D39" s="494">
        <v>10</v>
      </c>
      <c r="E39" s="482" t="s">
        <v>1623</v>
      </c>
      <c r="F39" s="482" t="s">
        <v>1624</v>
      </c>
      <c r="G39" s="482" t="s">
        <v>1625</v>
      </c>
      <c r="H39" s="261" t="s">
        <v>1562</v>
      </c>
      <c r="I39" s="317">
        <v>1</v>
      </c>
      <c r="J39" s="482" t="s">
        <v>1626</v>
      </c>
      <c r="K39" s="494" t="s">
        <v>1615</v>
      </c>
      <c r="L39" s="494" t="s">
        <v>944</v>
      </c>
      <c r="M39" s="558">
        <f>20527.91+1100</f>
        <v>21627.91</v>
      </c>
      <c r="N39" s="558"/>
      <c r="O39" s="558">
        <v>20527.91</v>
      </c>
      <c r="P39" s="558"/>
      <c r="Q39" s="507" t="s">
        <v>1546</v>
      </c>
      <c r="R39" s="482" t="s">
        <v>1547</v>
      </c>
    </row>
    <row r="40" spans="1:18" s="158" customFormat="1" ht="38.25">
      <c r="A40" s="494"/>
      <c r="B40" s="494"/>
      <c r="C40" s="494"/>
      <c r="D40" s="494"/>
      <c r="E40" s="482"/>
      <c r="F40" s="482"/>
      <c r="G40" s="482"/>
      <c r="H40" s="204" t="s">
        <v>1588</v>
      </c>
      <c r="I40" s="317">
        <v>1</v>
      </c>
      <c r="J40" s="482"/>
      <c r="K40" s="494"/>
      <c r="L40" s="494"/>
      <c r="M40" s="558"/>
      <c r="N40" s="558"/>
      <c r="O40" s="558"/>
      <c r="P40" s="558"/>
      <c r="Q40" s="507"/>
      <c r="R40" s="482"/>
    </row>
    <row r="41" spans="1:18" s="158" customFormat="1" ht="12.75">
      <c r="A41" s="494"/>
      <c r="B41" s="494"/>
      <c r="C41" s="494"/>
      <c r="D41" s="494"/>
      <c r="E41" s="482"/>
      <c r="F41" s="482"/>
      <c r="G41" s="482"/>
      <c r="H41" s="261" t="s">
        <v>1567</v>
      </c>
      <c r="I41" s="317">
        <v>1</v>
      </c>
      <c r="J41" s="482"/>
      <c r="K41" s="494"/>
      <c r="L41" s="494"/>
      <c r="M41" s="558"/>
      <c r="N41" s="558"/>
      <c r="O41" s="558"/>
      <c r="P41" s="558"/>
      <c r="Q41" s="507"/>
      <c r="R41" s="482"/>
    </row>
    <row r="42" spans="1:18" s="158" customFormat="1" ht="38.25">
      <c r="A42" s="494"/>
      <c r="B42" s="494"/>
      <c r="C42" s="494"/>
      <c r="D42" s="494"/>
      <c r="E42" s="482"/>
      <c r="F42" s="482"/>
      <c r="G42" s="482"/>
      <c r="H42" s="261" t="s">
        <v>1245</v>
      </c>
      <c r="I42" s="317">
        <v>100</v>
      </c>
      <c r="J42" s="482"/>
      <c r="K42" s="494"/>
      <c r="L42" s="494"/>
      <c r="M42" s="558"/>
      <c r="N42" s="558"/>
      <c r="O42" s="558"/>
      <c r="P42" s="558"/>
      <c r="Q42" s="507"/>
      <c r="R42" s="482"/>
    </row>
    <row r="43" spans="1:18" s="158" customFormat="1" ht="25.5">
      <c r="A43" s="494"/>
      <c r="B43" s="494"/>
      <c r="C43" s="494"/>
      <c r="D43" s="494"/>
      <c r="E43" s="482"/>
      <c r="F43" s="482"/>
      <c r="G43" s="482"/>
      <c r="H43" s="261" t="s">
        <v>1570</v>
      </c>
      <c r="I43" s="317">
        <v>43</v>
      </c>
      <c r="J43" s="482"/>
      <c r="K43" s="494"/>
      <c r="L43" s="494"/>
      <c r="M43" s="558"/>
      <c r="N43" s="558"/>
      <c r="O43" s="558"/>
      <c r="P43" s="558"/>
      <c r="Q43" s="507"/>
      <c r="R43" s="482"/>
    </row>
    <row r="44" spans="1:18" s="158" customFormat="1" ht="42" customHeight="1">
      <c r="A44" s="494"/>
      <c r="B44" s="494"/>
      <c r="C44" s="494"/>
      <c r="D44" s="494"/>
      <c r="E44" s="482"/>
      <c r="F44" s="482"/>
      <c r="G44" s="482"/>
      <c r="H44" s="204" t="s">
        <v>1556</v>
      </c>
      <c r="I44" s="317">
        <v>1500</v>
      </c>
      <c r="J44" s="482"/>
      <c r="K44" s="494"/>
      <c r="L44" s="494"/>
      <c r="M44" s="558"/>
      <c r="N44" s="558"/>
      <c r="O44" s="558"/>
      <c r="P44" s="558"/>
      <c r="Q44" s="507"/>
      <c r="R44" s="482"/>
    </row>
    <row r="45" spans="1:18" s="179" customFormat="1" ht="125.25" customHeight="1">
      <c r="A45" s="204">
        <v>21</v>
      </c>
      <c r="B45" s="204" t="s">
        <v>1250</v>
      </c>
      <c r="C45" s="204">
        <v>5</v>
      </c>
      <c r="D45" s="204">
        <v>13</v>
      </c>
      <c r="E45" s="206" t="s">
        <v>1627</v>
      </c>
      <c r="F45" s="206" t="s">
        <v>1628</v>
      </c>
      <c r="G45" s="206" t="s">
        <v>1629</v>
      </c>
      <c r="H45" s="204" t="s">
        <v>1630</v>
      </c>
      <c r="I45" s="317">
        <v>1</v>
      </c>
      <c r="J45" s="206" t="s">
        <v>1631</v>
      </c>
      <c r="K45" s="206" t="s">
        <v>35</v>
      </c>
      <c r="L45" s="207" t="s">
        <v>944</v>
      </c>
      <c r="M45" s="206">
        <f>10000+1760</f>
        <v>11760</v>
      </c>
      <c r="N45" s="206"/>
      <c r="O45" s="206">
        <v>10000</v>
      </c>
      <c r="P45" s="206"/>
      <c r="Q45" s="206" t="s">
        <v>1632</v>
      </c>
      <c r="R45" s="206" t="s">
        <v>1633</v>
      </c>
    </row>
    <row r="46" spans="1:18" s="179" customFormat="1" ht="54.75" customHeight="1">
      <c r="A46" s="494">
        <v>22</v>
      </c>
      <c r="B46" s="482" t="s">
        <v>1640</v>
      </c>
      <c r="C46" s="603" t="s">
        <v>1298</v>
      </c>
      <c r="D46" s="603">
        <v>13</v>
      </c>
      <c r="E46" s="482" t="s">
        <v>1634</v>
      </c>
      <c r="F46" s="482" t="s">
        <v>1635</v>
      </c>
      <c r="G46" s="482" t="s">
        <v>1636</v>
      </c>
      <c r="H46" s="261" t="s">
        <v>1445</v>
      </c>
      <c r="I46" s="317">
        <f>7+4</f>
        <v>11</v>
      </c>
      <c r="J46" s="482" t="s">
        <v>1637</v>
      </c>
      <c r="K46" s="482" t="s">
        <v>35</v>
      </c>
      <c r="L46" s="494" t="s">
        <v>944</v>
      </c>
      <c r="M46" s="558">
        <f>280194+9705</f>
        <v>289899</v>
      </c>
      <c r="N46" s="558"/>
      <c r="O46" s="558">
        <v>280194</v>
      </c>
      <c r="P46" s="558"/>
      <c r="Q46" s="482" t="s">
        <v>1638</v>
      </c>
      <c r="R46" s="482" t="s">
        <v>1639</v>
      </c>
    </row>
    <row r="47" spans="1:18" s="179" customFormat="1" ht="120" customHeight="1">
      <c r="A47" s="494"/>
      <c r="B47" s="482"/>
      <c r="C47" s="603"/>
      <c r="D47" s="603"/>
      <c r="E47" s="482"/>
      <c r="F47" s="482"/>
      <c r="G47" s="482"/>
      <c r="H47" s="204" t="s">
        <v>1630</v>
      </c>
      <c r="I47" s="317">
        <v>1</v>
      </c>
      <c r="J47" s="482"/>
      <c r="K47" s="482"/>
      <c r="L47" s="494"/>
      <c r="M47" s="558"/>
      <c r="N47" s="558"/>
      <c r="O47" s="558"/>
      <c r="P47" s="558"/>
      <c r="Q47" s="482"/>
      <c r="R47" s="482"/>
    </row>
    <row r="48" spans="1:18" s="179" customFormat="1" ht="51" customHeight="1">
      <c r="A48" s="494">
        <v>23</v>
      </c>
      <c r="B48" s="482" t="s">
        <v>1250</v>
      </c>
      <c r="C48" s="603" t="s">
        <v>1584</v>
      </c>
      <c r="D48" s="603">
        <v>13</v>
      </c>
      <c r="E48" s="482" t="s">
        <v>1641</v>
      </c>
      <c r="F48" s="482" t="s">
        <v>1642</v>
      </c>
      <c r="G48" s="482" t="s">
        <v>1643</v>
      </c>
      <c r="H48" s="261" t="s">
        <v>1562</v>
      </c>
      <c r="I48" s="317">
        <v>1</v>
      </c>
      <c r="J48" s="482" t="s">
        <v>1644</v>
      </c>
      <c r="K48" s="482" t="s">
        <v>35</v>
      </c>
      <c r="L48" s="494" t="s">
        <v>944</v>
      </c>
      <c r="M48" s="558">
        <f>38595.99+61322.05</f>
        <v>99918.040000000008</v>
      </c>
      <c r="N48" s="558"/>
      <c r="O48" s="558">
        <v>38595.99</v>
      </c>
      <c r="P48" s="558"/>
      <c r="Q48" s="482" t="s">
        <v>1645</v>
      </c>
      <c r="R48" s="482" t="s">
        <v>1646</v>
      </c>
    </row>
    <row r="49" spans="1:18" s="179" customFormat="1" ht="47.25" customHeight="1">
      <c r="A49" s="494"/>
      <c r="B49" s="482"/>
      <c r="C49" s="603"/>
      <c r="D49" s="603"/>
      <c r="E49" s="482"/>
      <c r="F49" s="482"/>
      <c r="G49" s="482"/>
      <c r="H49" s="204" t="s">
        <v>1588</v>
      </c>
      <c r="I49" s="317">
        <v>1</v>
      </c>
      <c r="J49" s="482"/>
      <c r="K49" s="482"/>
      <c r="L49" s="494"/>
      <c r="M49" s="558"/>
      <c r="N49" s="558"/>
      <c r="O49" s="558"/>
      <c r="P49" s="558"/>
      <c r="Q49" s="482"/>
      <c r="R49" s="482"/>
    </row>
    <row r="50" spans="1:18" s="179" customFormat="1" ht="56.25" customHeight="1">
      <c r="A50" s="494"/>
      <c r="B50" s="482"/>
      <c r="C50" s="603"/>
      <c r="D50" s="603"/>
      <c r="E50" s="482"/>
      <c r="F50" s="482"/>
      <c r="G50" s="482"/>
      <c r="H50" s="261" t="s">
        <v>1245</v>
      </c>
      <c r="I50" s="317">
        <v>67</v>
      </c>
      <c r="J50" s="482"/>
      <c r="K50" s="482"/>
      <c r="L50" s="494"/>
      <c r="M50" s="558"/>
      <c r="N50" s="558"/>
      <c r="O50" s="558"/>
      <c r="P50" s="558"/>
      <c r="Q50" s="482"/>
      <c r="R50" s="482"/>
    </row>
    <row r="51" spans="1:18" s="179" customFormat="1" ht="55.5" customHeight="1">
      <c r="A51" s="494"/>
      <c r="B51" s="482"/>
      <c r="C51" s="603"/>
      <c r="D51" s="603"/>
      <c r="E51" s="482"/>
      <c r="F51" s="482"/>
      <c r="G51" s="482"/>
      <c r="H51" s="204" t="s">
        <v>1556</v>
      </c>
      <c r="I51" s="317">
        <f>10000+300</f>
        <v>10300</v>
      </c>
      <c r="J51" s="482"/>
      <c r="K51" s="482"/>
      <c r="L51" s="494"/>
      <c r="M51" s="558"/>
      <c r="N51" s="558"/>
      <c r="O51" s="558"/>
      <c r="P51" s="558"/>
      <c r="Q51" s="482"/>
      <c r="R51" s="482"/>
    </row>
    <row r="52" spans="1:18" s="179" customFormat="1" ht="25.5">
      <c r="A52" s="482">
        <v>24</v>
      </c>
      <c r="B52" s="482" t="s">
        <v>1647</v>
      </c>
      <c r="C52" s="603" t="s">
        <v>791</v>
      </c>
      <c r="D52" s="603">
        <v>13</v>
      </c>
      <c r="E52" s="482" t="s">
        <v>1648</v>
      </c>
      <c r="F52" s="482" t="s">
        <v>1649</v>
      </c>
      <c r="G52" s="482" t="s">
        <v>1650</v>
      </c>
      <c r="H52" s="204" t="s">
        <v>1401</v>
      </c>
      <c r="I52" s="317">
        <v>14</v>
      </c>
      <c r="J52" s="482" t="s">
        <v>1651</v>
      </c>
      <c r="K52" s="482" t="s">
        <v>35</v>
      </c>
      <c r="L52" s="494" t="s">
        <v>944</v>
      </c>
      <c r="M52" s="558">
        <f>59517.05+691.79</f>
        <v>60208.840000000004</v>
      </c>
      <c r="N52" s="558"/>
      <c r="O52" s="558">
        <v>59517.05</v>
      </c>
      <c r="P52" s="558"/>
      <c r="Q52" s="482" t="s">
        <v>1652</v>
      </c>
      <c r="R52" s="482" t="s">
        <v>1653</v>
      </c>
    </row>
    <row r="53" spans="1:18" s="179" customFormat="1" ht="25.5">
      <c r="A53" s="482"/>
      <c r="B53" s="482"/>
      <c r="C53" s="603"/>
      <c r="D53" s="603"/>
      <c r="E53" s="482"/>
      <c r="F53" s="482"/>
      <c r="G53" s="482"/>
      <c r="H53" s="261" t="s">
        <v>1562</v>
      </c>
      <c r="I53" s="317">
        <v>1</v>
      </c>
      <c r="J53" s="482"/>
      <c r="K53" s="482"/>
      <c r="L53" s="494"/>
      <c r="M53" s="558"/>
      <c r="N53" s="558"/>
      <c r="O53" s="558"/>
      <c r="P53" s="558"/>
      <c r="Q53" s="482"/>
      <c r="R53" s="482"/>
    </row>
    <row r="54" spans="1:18" s="179" customFormat="1" ht="12.75">
      <c r="A54" s="482"/>
      <c r="B54" s="482"/>
      <c r="C54" s="603"/>
      <c r="D54" s="603"/>
      <c r="E54" s="482"/>
      <c r="F54" s="482"/>
      <c r="G54" s="482"/>
      <c r="H54" s="261" t="s">
        <v>1567</v>
      </c>
      <c r="I54" s="317">
        <v>2</v>
      </c>
      <c r="J54" s="482"/>
      <c r="K54" s="482"/>
      <c r="L54" s="494"/>
      <c r="M54" s="558"/>
      <c r="N54" s="558"/>
      <c r="O54" s="558"/>
      <c r="P54" s="558"/>
      <c r="Q54" s="482"/>
      <c r="R54" s="482"/>
    </row>
    <row r="55" spans="1:18" s="179" customFormat="1" ht="25.5">
      <c r="A55" s="482"/>
      <c r="B55" s="482"/>
      <c r="C55" s="603"/>
      <c r="D55" s="603"/>
      <c r="E55" s="482"/>
      <c r="F55" s="482"/>
      <c r="G55" s="482"/>
      <c r="H55" s="204" t="s">
        <v>1254</v>
      </c>
      <c r="I55" s="317">
        <v>228</v>
      </c>
      <c r="J55" s="482"/>
      <c r="K55" s="482"/>
      <c r="L55" s="494"/>
      <c r="M55" s="558"/>
      <c r="N55" s="558"/>
      <c r="O55" s="558"/>
      <c r="P55" s="558"/>
      <c r="Q55" s="482"/>
      <c r="R55" s="482"/>
    </row>
    <row r="56" spans="1:18" s="179" customFormat="1" ht="38.25">
      <c r="A56" s="482"/>
      <c r="B56" s="482"/>
      <c r="C56" s="603"/>
      <c r="D56" s="603"/>
      <c r="E56" s="482"/>
      <c r="F56" s="482"/>
      <c r="G56" s="482"/>
      <c r="H56" s="261" t="s">
        <v>1245</v>
      </c>
      <c r="I56" s="317">
        <v>50</v>
      </c>
      <c r="J56" s="482"/>
      <c r="K56" s="482"/>
      <c r="L56" s="494"/>
      <c r="M56" s="558"/>
      <c r="N56" s="558"/>
      <c r="O56" s="558"/>
      <c r="P56" s="558"/>
      <c r="Q56" s="482"/>
      <c r="R56" s="482"/>
    </row>
    <row r="57" spans="1:18" s="179" customFormat="1" ht="25.5">
      <c r="A57" s="482"/>
      <c r="B57" s="482"/>
      <c r="C57" s="603"/>
      <c r="D57" s="603"/>
      <c r="E57" s="482"/>
      <c r="F57" s="482"/>
      <c r="G57" s="482"/>
      <c r="H57" s="261" t="s">
        <v>1570</v>
      </c>
      <c r="I57" s="190" t="s">
        <v>1654</v>
      </c>
      <c r="J57" s="482"/>
      <c r="K57" s="482"/>
      <c r="L57" s="494"/>
      <c r="M57" s="558"/>
      <c r="N57" s="558"/>
      <c r="O57" s="558"/>
      <c r="P57" s="558"/>
      <c r="Q57" s="482"/>
      <c r="R57" s="482"/>
    </row>
    <row r="58" spans="1:18" s="179" customFormat="1" ht="25.5">
      <c r="A58" s="482"/>
      <c r="B58" s="482"/>
      <c r="C58" s="603"/>
      <c r="D58" s="603"/>
      <c r="E58" s="482"/>
      <c r="F58" s="482"/>
      <c r="G58" s="482"/>
      <c r="H58" s="204" t="s">
        <v>1556</v>
      </c>
      <c r="I58" s="317">
        <f>300+1250+2500</f>
        <v>4050</v>
      </c>
      <c r="J58" s="482"/>
      <c r="K58" s="482"/>
      <c r="L58" s="494"/>
      <c r="M58" s="558"/>
      <c r="N58" s="558"/>
      <c r="O58" s="558"/>
      <c r="P58" s="558"/>
      <c r="Q58" s="482"/>
      <c r="R58" s="482"/>
    </row>
    <row r="59" spans="1:18" s="179" customFormat="1" ht="38.25">
      <c r="A59" s="482"/>
      <c r="B59" s="482"/>
      <c r="C59" s="603"/>
      <c r="D59" s="603"/>
      <c r="E59" s="482"/>
      <c r="F59" s="482"/>
      <c r="G59" s="482"/>
      <c r="H59" s="204" t="s">
        <v>1655</v>
      </c>
      <c r="I59" s="317">
        <v>1</v>
      </c>
      <c r="J59" s="482"/>
      <c r="K59" s="482"/>
      <c r="L59" s="494"/>
      <c r="M59" s="558"/>
      <c r="N59" s="558"/>
      <c r="O59" s="558"/>
      <c r="P59" s="558"/>
      <c r="Q59" s="482"/>
      <c r="R59" s="482"/>
    </row>
    <row r="60" spans="1:18" s="179" customFormat="1" ht="89.25">
      <c r="A60" s="482"/>
      <c r="B60" s="482"/>
      <c r="C60" s="603"/>
      <c r="D60" s="603"/>
      <c r="E60" s="482"/>
      <c r="F60" s="482"/>
      <c r="G60" s="482"/>
      <c r="H60" s="204" t="s">
        <v>1630</v>
      </c>
      <c r="I60" s="317">
        <v>1</v>
      </c>
      <c r="J60" s="482"/>
      <c r="K60" s="482"/>
      <c r="L60" s="494"/>
      <c r="M60" s="558"/>
      <c r="N60" s="558"/>
      <c r="O60" s="558"/>
      <c r="P60" s="558"/>
      <c r="Q60" s="482"/>
      <c r="R60" s="482"/>
    </row>
    <row r="61" spans="1:18" s="179" customFormat="1" ht="25.5" customHeight="1">
      <c r="A61" s="494">
        <v>25</v>
      </c>
      <c r="B61" s="482" t="s">
        <v>1249</v>
      </c>
      <c r="C61" s="603">
        <v>5</v>
      </c>
      <c r="D61" s="603">
        <v>13</v>
      </c>
      <c r="E61" s="482" t="s">
        <v>1656</v>
      </c>
      <c r="F61" s="482" t="s">
        <v>1657</v>
      </c>
      <c r="G61" s="482" t="s">
        <v>1658</v>
      </c>
      <c r="H61" s="204" t="s">
        <v>1401</v>
      </c>
      <c r="I61" s="317">
        <v>6</v>
      </c>
      <c r="J61" s="482" t="s">
        <v>1659</v>
      </c>
      <c r="K61" s="482" t="s">
        <v>35</v>
      </c>
      <c r="L61" s="494" t="s">
        <v>944</v>
      </c>
      <c r="M61" s="558">
        <v>16070.27</v>
      </c>
      <c r="N61" s="558"/>
      <c r="O61" s="558">
        <v>16070.27</v>
      </c>
      <c r="P61" s="558"/>
      <c r="Q61" s="482" t="s">
        <v>1660</v>
      </c>
      <c r="R61" s="482" t="s">
        <v>1661</v>
      </c>
    </row>
    <row r="62" spans="1:18" s="179" customFormat="1" ht="25.5">
      <c r="A62" s="494"/>
      <c r="B62" s="482"/>
      <c r="C62" s="603"/>
      <c r="D62" s="603"/>
      <c r="E62" s="482"/>
      <c r="F62" s="482"/>
      <c r="G62" s="482"/>
      <c r="H62" s="261" t="s">
        <v>1562</v>
      </c>
      <c r="I62" s="317">
        <v>2</v>
      </c>
      <c r="J62" s="482"/>
      <c r="K62" s="482"/>
      <c r="L62" s="494"/>
      <c r="M62" s="558"/>
      <c r="N62" s="558"/>
      <c r="O62" s="558"/>
      <c r="P62" s="558"/>
      <c r="Q62" s="482"/>
      <c r="R62" s="482"/>
    </row>
    <row r="63" spans="1:18" s="179" customFormat="1" ht="25.5">
      <c r="A63" s="494"/>
      <c r="B63" s="482"/>
      <c r="C63" s="603"/>
      <c r="D63" s="603"/>
      <c r="E63" s="482"/>
      <c r="F63" s="482"/>
      <c r="G63" s="482"/>
      <c r="H63" s="204" t="s">
        <v>1254</v>
      </c>
      <c r="I63" s="317">
        <v>94</v>
      </c>
      <c r="J63" s="482"/>
      <c r="K63" s="482"/>
      <c r="L63" s="494"/>
      <c r="M63" s="558"/>
      <c r="N63" s="558"/>
      <c r="O63" s="558"/>
      <c r="P63" s="558"/>
      <c r="Q63" s="482"/>
      <c r="R63" s="482"/>
    </row>
    <row r="64" spans="1:18" s="179" customFormat="1" ht="38.25">
      <c r="A64" s="494"/>
      <c r="B64" s="482"/>
      <c r="C64" s="603"/>
      <c r="D64" s="603"/>
      <c r="E64" s="482"/>
      <c r="F64" s="482"/>
      <c r="G64" s="482"/>
      <c r="H64" s="261" t="s">
        <v>1245</v>
      </c>
      <c r="I64" s="317">
        <v>200</v>
      </c>
      <c r="J64" s="482"/>
      <c r="K64" s="482"/>
      <c r="L64" s="494"/>
      <c r="M64" s="558"/>
      <c r="N64" s="558"/>
      <c r="O64" s="558"/>
      <c r="P64" s="558"/>
      <c r="Q64" s="482"/>
      <c r="R64" s="482"/>
    </row>
    <row r="65" spans="1:18" s="179" customFormat="1" ht="48" customHeight="1">
      <c r="A65" s="494"/>
      <c r="B65" s="482"/>
      <c r="C65" s="603"/>
      <c r="D65" s="603"/>
      <c r="E65" s="482"/>
      <c r="F65" s="482"/>
      <c r="G65" s="482"/>
      <c r="H65" s="204" t="s">
        <v>1556</v>
      </c>
      <c r="I65" s="317">
        <f>100+50+2000+6000+5000</f>
        <v>13150</v>
      </c>
      <c r="J65" s="482"/>
      <c r="K65" s="482"/>
      <c r="L65" s="494"/>
      <c r="M65" s="558"/>
      <c r="N65" s="558"/>
      <c r="O65" s="558"/>
      <c r="P65" s="558"/>
      <c r="Q65" s="482"/>
      <c r="R65" s="482"/>
    </row>
    <row r="66" spans="1:18" s="179" customFormat="1" ht="41.25" customHeight="1">
      <c r="A66" s="494"/>
      <c r="B66" s="482"/>
      <c r="C66" s="603"/>
      <c r="D66" s="603"/>
      <c r="E66" s="482"/>
      <c r="F66" s="482"/>
      <c r="G66" s="482"/>
      <c r="H66" s="204" t="s">
        <v>1662</v>
      </c>
      <c r="I66" s="317">
        <v>1000</v>
      </c>
      <c r="J66" s="482"/>
      <c r="K66" s="482"/>
      <c r="L66" s="494"/>
      <c r="M66" s="558"/>
      <c r="N66" s="558"/>
      <c r="O66" s="558"/>
      <c r="P66" s="558"/>
      <c r="Q66" s="482"/>
      <c r="R66" s="482"/>
    </row>
    <row r="67" spans="1:18" s="179" customFormat="1" ht="30" customHeight="1">
      <c r="A67" s="494">
        <v>26</v>
      </c>
      <c r="B67" s="482" t="s">
        <v>1249</v>
      </c>
      <c r="C67" s="603" t="s">
        <v>72</v>
      </c>
      <c r="D67" s="603">
        <v>13</v>
      </c>
      <c r="E67" s="482" t="s">
        <v>1664</v>
      </c>
      <c r="F67" s="482" t="s">
        <v>1665</v>
      </c>
      <c r="G67" s="482" t="s">
        <v>1666</v>
      </c>
      <c r="H67" s="261" t="s">
        <v>1562</v>
      </c>
      <c r="I67" s="317">
        <v>1</v>
      </c>
      <c r="J67" s="482" t="s">
        <v>1667</v>
      </c>
      <c r="K67" s="482" t="s">
        <v>1600</v>
      </c>
      <c r="L67" s="494" t="s">
        <v>944</v>
      </c>
      <c r="M67" s="558">
        <f>4989.46+5596.3</f>
        <v>10585.76</v>
      </c>
      <c r="N67" s="558"/>
      <c r="O67" s="558">
        <v>4989.46</v>
      </c>
      <c r="P67" s="558"/>
      <c r="Q67" s="482" t="s">
        <v>1668</v>
      </c>
      <c r="R67" s="482" t="s">
        <v>1669</v>
      </c>
    </row>
    <row r="68" spans="1:18" s="179" customFormat="1" ht="41.25" customHeight="1">
      <c r="A68" s="494"/>
      <c r="B68" s="482"/>
      <c r="C68" s="603"/>
      <c r="D68" s="603"/>
      <c r="E68" s="482"/>
      <c r="F68" s="482"/>
      <c r="G68" s="482"/>
      <c r="H68" s="261" t="s">
        <v>1245</v>
      </c>
      <c r="I68" s="317">
        <v>100</v>
      </c>
      <c r="J68" s="482"/>
      <c r="K68" s="482"/>
      <c r="L68" s="494"/>
      <c r="M68" s="558"/>
      <c r="N68" s="558"/>
      <c r="O68" s="558"/>
      <c r="P68" s="558"/>
      <c r="Q68" s="482"/>
      <c r="R68" s="482"/>
    </row>
    <row r="69" spans="1:18" s="179" customFormat="1" ht="45" customHeight="1">
      <c r="A69" s="494"/>
      <c r="B69" s="482"/>
      <c r="C69" s="603"/>
      <c r="D69" s="603"/>
      <c r="E69" s="482"/>
      <c r="F69" s="482"/>
      <c r="G69" s="482"/>
      <c r="H69" s="204" t="s">
        <v>1556</v>
      </c>
      <c r="I69" s="317">
        <f>150+100</f>
        <v>250</v>
      </c>
      <c r="J69" s="482"/>
      <c r="K69" s="482"/>
      <c r="L69" s="494"/>
      <c r="M69" s="558"/>
      <c r="N69" s="558"/>
      <c r="O69" s="558"/>
      <c r="P69" s="558"/>
      <c r="Q69" s="482"/>
      <c r="R69" s="482"/>
    </row>
    <row r="70" spans="1:18" s="179" customFormat="1" ht="54" customHeight="1">
      <c r="A70" s="482">
        <v>27</v>
      </c>
      <c r="B70" s="482" t="s">
        <v>1250</v>
      </c>
      <c r="C70" s="603" t="s">
        <v>36</v>
      </c>
      <c r="D70" s="603">
        <v>4</v>
      </c>
      <c r="E70" s="482" t="s">
        <v>1670</v>
      </c>
      <c r="F70" s="482" t="s">
        <v>1671</v>
      </c>
      <c r="G70" s="482" t="s">
        <v>1269</v>
      </c>
      <c r="H70" s="204" t="s">
        <v>1454</v>
      </c>
      <c r="I70" s="317">
        <v>1</v>
      </c>
      <c r="J70" s="482" t="s">
        <v>1672</v>
      </c>
      <c r="K70" s="482" t="s">
        <v>38</v>
      </c>
      <c r="L70" s="494" t="s">
        <v>944</v>
      </c>
      <c r="M70" s="558">
        <f>50000+20560</f>
        <v>70560</v>
      </c>
      <c r="N70" s="558"/>
      <c r="O70" s="558">
        <v>50000</v>
      </c>
      <c r="P70" s="558"/>
      <c r="Q70" s="482" t="s">
        <v>1668</v>
      </c>
      <c r="R70" s="482" t="s">
        <v>1669</v>
      </c>
    </row>
    <row r="71" spans="1:18" s="179" customFormat="1" ht="71.25" customHeight="1">
      <c r="A71" s="482"/>
      <c r="B71" s="482"/>
      <c r="C71" s="603"/>
      <c r="D71" s="603"/>
      <c r="E71" s="482"/>
      <c r="F71" s="482"/>
      <c r="G71" s="482"/>
      <c r="H71" s="204" t="s">
        <v>1270</v>
      </c>
      <c r="I71" s="317">
        <v>20</v>
      </c>
      <c r="J71" s="482"/>
      <c r="K71" s="482"/>
      <c r="L71" s="494"/>
      <c r="M71" s="558"/>
      <c r="N71" s="558"/>
      <c r="O71" s="558"/>
      <c r="P71" s="558"/>
      <c r="Q71" s="482"/>
      <c r="R71" s="482"/>
    </row>
    <row r="72" spans="1:18" s="179" customFormat="1" ht="20.25" customHeight="1">
      <c r="A72" s="494">
        <v>28</v>
      </c>
      <c r="B72" s="482" t="s">
        <v>1250</v>
      </c>
      <c r="C72" s="482" t="s">
        <v>1237</v>
      </c>
      <c r="D72" s="603">
        <v>11</v>
      </c>
      <c r="E72" s="482" t="s">
        <v>1673</v>
      </c>
      <c r="F72" s="482" t="s">
        <v>1674</v>
      </c>
      <c r="G72" s="482" t="s">
        <v>1673</v>
      </c>
      <c r="H72" s="261" t="s">
        <v>1567</v>
      </c>
      <c r="I72" s="317">
        <v>1</v>
      </c>
      <c r="J72" s="482" t="s">
        <v>1675</v>
      </c>
      <c r="K72" s="482" t="s">
        <v>38</v>
      </c>
      <c r="L72" s="494" t="s">
        <v>944</v>
      </c>
      <c r="M72" s="558">
        <f>38898.63+13476.26</f>
        <v>52374.89</v>
      </c>
      <c r="N72" s="558"/>
      <c r="O72" s="558">
        <v>38898.629999999997</v>
      </c>
      <c r="P72" s="558"/>
      <c r="Q72" s="482" t="s">
        <v>1676</v>
      </c>
      <c r="R72" s="482" t="s">
        <v>1677</v>
      </c>
    </row>
    <row r="73" spans="1:18" s="179" customFormat="1" ht="28.5" customHeight="1">
      <c r="A73" s="494"/>
      <c r="B73" s="482"/>
      <c r="C73" s="482"/>
      <c r="D73" s="603"/>
      <c r="E73" s="482"/>
      <c r="F73" s="482"/>
      <c r="G73" s="482"/>
      <c r="H73" s="261" t="s">
        <v>1570</v>
      </c>
      <c r="I73" s="317">
        <v>400</v>
      </c>
      <c r="J73" s="482"/>
      <c r="K73" s="482"/>
      <c r="L73" s="494"/>
      <c r="M73" s="558"/>
      <c r="N73" s="558"/>
      <c r="O73" s="558"/>
      <c r="P73" s="558"/>
      <c r="Q73" s="482"/>
      <c r="R73" s="482"/>
    </row>
    <row r="74" spans="1:18" s="179" customFormat="1" ht="49.5" customHeight="1">
      <c r="A74" s="494"/>
      <c r="B74" s="482"/>
      <c r="C74" s="482"/>
      <c r="D74" s="603"/>
      <c r="E74" s="482"/>
      <c r="F74" s="482"/>
      <c r="G74" s="482"/>
      <c r="H74" s="261" t="s">
        <v>1445</v>
      </c>
      <c r="I74" s="317">
        <v>2</v>
      </c>
      <c r="J74" s="482"/>
      <c r="K74" s="482"/>
      <c r="L74" s="494"/>
      <c r="M74" s="558"/>
      <c r="N74" s="558"/>
      <c r="O74" s="558"/>
      <c r="P74" s="558"/>
      <c r="Q74" s="482"/>
      <c r="R74" s="482"/>
    </row>
    <row r="75" spans="1:18" s="179" customFormat="1" ht="45" customHeight="1">
      <c r="A75" s="494"/>
      <c r="B75" s="482"/>
      <c r="C75" s="482"/>
      <c r="D75" s="603"/>
      <c r="E75" s="482"/>
      <c r="F75" s="482"/>
      <c r="G75" s="482"/>
      <c r="H75" s="204" t="s">
        <v>1556</v>
      </c>
      <c r="I75" s="317">
        <v>1700</v>
      </c>
      <c r="J75" s="482"/>
      <c r="K75" s="482"/>
      <c r="L75" s="494"/>
      <c r="M75" s="558"/>
      <c r="N75" s="558"/>
      <c r="O75" s="558"/>
      <c r="P75" s="558"/>
      <c r="Q75" s="482"/>
      <c r="R75" s="482"/>
    </row>
    <row r="76" spans="1:18" s="179" customFormat="1" ht="39.75" customHeight="1">
      <c r="A76" s="494"/>
      <c r="B76" s="482"/>
      <c r="C76" s="482"/>
      <c r="D76" s="603"/>
      <c r="E76" s="482"/>
      <c r="F76" s="482"/>
      <c r="G76" s="482"/>
      <c r="H76" s="204" t="s">
        <v>1662</v>
      </c>
      <c r="I76" s="317">
        <v>1500</v>
      </c>
      <c r="J76" s="482"/>
      <c r="K76" s="482"/>
      <c r="L76" s="494"/>
      <c r="M76" s="558"/>
      <c r="N76" s="558"/>
      <c r="O76" s="558"/>
      <c r="P76" s="558"/>
      <c r="Q76" s="482"/>
      <c r="R76" s="482"/>
    </row>
    <row r="77" spans="1:18" s="179" customFormat="1" ht="89.25">
      <c r="A77" s="494"/>
      <c r="B77" s="482"/>
      <c r="C77" s="482"/>
      <c r="D77" s="603"/>
      <c r="E77" s="482"/>
      <c r="F77" s="482"/>
      <c r="G77" s="482"/>
      <c r="H77" s="204" t="s">
        <v>1630</v>
      </c>
      <c r="I77" s="317">
        <f>12+5760</f>
        <v>5772</v>
      </c>
      <c r="J77" s="482"/>
      <c r="K77" s="482"/>
      <c r="L77" s="494"/>
      <c r="M77" s="558"/>
      <c r="N77" s="558"/>
      <c r="O77" s="558"/>
      <c r="P77" s="558"/>
      <c r="Q77" s="482"/>
      <c r="R77" s="482"/>
    </row>
    <row r="78" spans="1:18" s="179" customFormat="1" ht="42.75" customHeight="1">
      <c r="A78" s="494">
        <v>29</v>
      </c>
      <c r="B78" s="482" t="s">
        <v>1250</v>
      </c>
      <c r="C78" s="482">
        <v>5</v>
      </c>
      <c r="D78" s="603">
        <v>11</v>
      </c>
      <c r="E78" s="482" t="s">
        <v>1678</v>
      </c>
      <c r="F78" s="482" t="s">
        <v>1679</v>
      </c>
      <c r="G78" s="482" t="s">
        <v>1680</v>
      </c>
      <c r="H78" s="204" t="s">
        <v>1588</v>
      </c>
      <c r="I78" s="317">
        <v>1</v>
      </c>
      <c r="J78" s="482" t="s">
        <v>1681</v>
      </c>
      <c r="K78" s="482" t="s">
        <v>35</v>
      </c>
      <c r="L78" s="494" t="s">
        <v>944</v>
      </c>
      <c r="M78" s="558">
        <f>22092.5+5200</f>
        <v>27292.5</v>
      </c>
      <c r="N78" s="558"/>
      <c r="O78" s="558">
        <v>22092.5</v>
      </c>
      <c r="P78" s="558"/>
      <c r="Q78" s="482" t="s">
        <v>1682</v>
      </c>
      <c r="R78" s="482" t="s">
        <v>1683</v>
      </c>
    </row>
    <row r="79" spans="1:18" s="179" customFormat="1" ht="43.5" customHeight="1">
      <c r="A79" s="494"/>
      <c r="B79" s="482"/>
      <c r="C79" s="482"/>
      <c r="D79" s="603"/>
      <c r="E79" s="482"/>
      <c r="F79" s="482"/>
      <c r="G79" s="482"/>
      <c r="H79" s="204" t="s">
        <v>1556</v>
      </c>
      <c r="I79" s="317">
        <v>100</v>
      </c>
      <c r="J79" s="482"/>
      <c r="K79" s="482"/>
      <c r="L79" s="494"/>
      <c r="M79" s="558"/>
      <c r="N79" s="558"/>
      <c r="O79" s="558"/>
      <c r="P79" s="558"/>
      <c r="Q79" s="482"/>
      <c r="R79" s="482"/>
    </row>
    <row r="80" spans="1:18" s="179" customFormat="1" ht="46.5" customHeight="1">
      <c r="A80" s="494"/>
      <c r="B80" s="482"/>
      <c r="C80" s="482"/>
      <c r="D80" s="603"/>
      <c r="E80" s="482"/>
      <c r="F80" s="482"/>
      <c r="G80" s="482"/>
      <c r="H80" s="261" t="s">
        <v>1445</v>
      </c>
      <c r="I80" s="317">
        <v>1</v>
      </c>
      <c r="J80" s="482"/>
      <c r="K80" s="482"/>
      <c r="L80" s="494"/>
      <c r="M80" s="558"/>
      <c r="N80" s="558"/>
      <c r="O80" s="558"/>
      <c r="P80" s="558"/>
      <c r="Q80" s="482"/>
      <c r="R80" s="482"/>
    </row>
    <row r="81" spans="1:18" s="179" customFormat="1" ht="41.25" customHeight="1">
      <c r="A81" s="482">
        <v>30</v>
      </c>
      <c r="B81" s="482" t="s">
        <v>1250</v>
      </c>
      <c r="C81" s="482">
        <v>5</v>
      </c>
      <c r="D81" s="603">
        <v>11</v>
      </c>
      <c r="E81" s="482" t="s">
        <v>1684</v>
      </c>
      <c r="F81" s="482" t="s">
        <v>1685</v>
      </c>
      <c r="G81" s="482" t="s">
        <v>1686</v>
      </c>
      <c r="H81" s="261" t="s">
        <v>1562</v>
      </c>
      <c r="I81" s="317">
        <v>2</v>
      </c>
      <c r="J81" s="482" t="s">
        <v>1687</v>
      </c>
      <c r="K81" s="482" t="s">
        <v>35</v>
      </c>
      <c r="L81" s="494" t="s">
        <v>944</v>
      </c>
      <c r="M81" s="558">
        <v>18967.650000000001</v>
      </c>
      <c r="N81" s="558"/>
      <c r="O81" s="558">
        <v>18967.650000000001</v>
      </c>
      <c r="P81" s="558"/>
      <c r="Q81" s="482" t="s">
        <v>1688</v>
      </c>
      <c r="R81" s="482" t="s">
        <v>1689</v>
      </c>
    </row>
    <row r="82" spans="1:18" s="179" customFormat="1" ht="47.25" customHeight="1">
      <c r="A82" s="482"/>
      <c r="B82" s="482"/>
      <c r="C82" s="482"/>
      <c r="D82" s="603"/>
      <c r="E82" s="482"/>
      <c r="F82" s="482"/>
      <c r="G82" s="482"/>
      <c r="H82" s="261" t="s">
        <v>1245</v>
      </c>
      <c r="I82" s="317">
        <v>137</v>
      </c>
      <c r="J82" s="482"/>
      <c r="K82" s="482"/>
      <c r="L82" s="494"/>
      <c r="M82" s="558"/>
      <c r="N82" s="558"/>
      <c r="O82" s="558"/>
      <c r="P82" s="558"/>
      <c r="Q82" s="482"/>
      <c r="R82" s="482"/>
    </row>
    <row r="83" spans="1:18" s="179" customFormat="1" ht="46.5" customHeight="1">
      <c r="A83" s="482"/>
      <c r="B83" s="482"/>
      <c r="C83" s="482"/>
      <c r="D83" s="603"/>
      <c r="E83" s="482"/>
      <c r="F83" s="482"/>
      <c r="G83" s="482"/>
      <c r="H83" s="204" t="s">
        <v>1556</v>
      </c>
      <c r="I83" s="317">
        <v>1200</v>
      </c>
      <c r="J83" s="482"/>
      <c r="K83" s="482"/>
      <c r="L83" s="494"/>
      <c r="M83" s="558"/>
      <c r="N83" s="558"/>
      <c r="O83" s="558"/>
      <c r="P83" s="558"/>
      <c r="Q83" s="482"/>
      <c r="R83" s="482"/>
    </row>
    <row r="84" spans="1:18" s="179" customFormat="1" ht="44.25" customHeight="1">
      <c r="A84" s="494">
        <v>31</v>
      </c>
      <c r="B84" s="482" t="s">
        <v>1250</v>
      </c>
      <c r="C84" s="482">
        <v>5</v>
      </c>
      <c r="D84" s="482">
        <v>10</v>
      </c>
      <c r="E84" s="482" t="s">
        <v>1690</v>
      </c>
      <c r="F84" s="604" t="s">
        <v>1691</v>
      </c>
      <c r="G84" s="482" t="s">
        <v>1692</v>
      </c>
      <c r="H84" s="204" t="s">
        <v>1588</v>
      </c>
      <c r="I84" s="317">
        <v>1</v>
      </c>
      <c r="J84" s="482" t="s">
        <v>1693</v>
      </c>
      <c r="K84" s="482" t="s">
        <v>1600</v>
      </c>
      <c r="L84" s="494" t="s">
        <v>944</v>
      </c>
      <c r="M84" s="558">
        <v>12900</v>
      </c>
      <c r="N84" s="558"/>
      <c r="O84" s="558">
        <v>12900</v>
      </c>
      <c r="P84" s="558"/>
      <c r="Q84" s="482" t="s">
        <v>1694</v>
      </c>
      <c r="R84" s="482" t="s">
        <v>1695</v>
      </c>
    </row>
    <row r="85" spans="1:18" s="179" customFormat="1" ht="17.25" customHeight="1">
      <c r="A85" s="494"/>
      <c r="B85" s="482"/>
      <c r="C85" s="482"/>
      <c r="D85" s="482"/>
      <c r="E85" s="482"/>
      <c r="F85" s="604"/>
      <c r="G85" s="482"/>
      <c r="H85" s="261" t="s">
        <v>1567</v>
      </c>
      <c r="I85" s="317">
        <v>1</v>
      </c>
      <c r="J85" s="482"/>
      <c r="K85" s="482"/>
      <c r="L85" s="494"/>
      <c r="M85" s="558"/>
      <c r="N85" s="558"/>
      <c r="O85" s="558"/>
      <c r="P85" s="558"/>
      <c r="Q85" s="482"/>
      <c r="R85" s="482"/>
    </row>
    <row r="86" spans="1:18" s="179" customFormat="1" ht="34.5" customHeight="1">
      <c r="A86" s="494"/>
      <c r="B86" s="482"/>
      <c r="C86" s="482"/>
      <c r="D86" s="482"/>
      <c r="E86" s="482"/>
      <c r="F86" s="604"/>
      <c r="G86" s="482"/>
      <c r="H86" s="261" t="s">
        <v>1570</v>
      </c>
      <c r="I86" s="317">
        <v>11</v>
      </c>
      <c r="J86" s="482"/>
      <c r="K86" s="482"/>
      <c r="L86" s="494"/>
      <c r="M86" s="558"/>
      <c r="N86" s="558"/>
      <c r="O86" s="558"/>
      <c r="P86" s="558"/>
      <c r="Q86" s="482"/>
      <c r="R86" s="482"/>
    </row>
    <row r="87" spans="1:18" s="179" customFormat="1" ht="42" customHeight="1">
      <c r="A87" s="494"/>
      <c r="B87" s="482"/>
      <c r="C87" s="482"/>
      <c r="D87" s="482"/>
      <c r="E87" s="482"/>
      <c r="F87" s="604"/>
      <c r="G87" s="482"/>
      <c r="H87" s="204" t="s">
        <v>1556</v>
      </c>
      <c r="I87" s="317">
        <v>100</v>
      </c>
      <c r="J87" s="482"/>
      <c r="K87" s="482"/>
      <c r="L87" s="494"/>
      <c r="M87" s="558"/>
      <c r="N87" s="558"/>
      <c r="O87" s="558"/>
      <c r="P87" s="558"/>
      <c r="Q87" s="482"/>
      <c r="R87" s="482"/>
    </row>
    <row r="88" spans="1:18" s="179" customFormat="1" ht="89.25">
      <c r="A88" s="494"/>
      <c r="B88" s="482"/>
      <c r="C88" s="482"/>
      <c r="D88" s="482"/>
      <c r="E88" s="482"/>
      <c r="F88" s="604"/>
      <c r="G88" s="482"/>
      <c r="H88" s="204" t="s">
        <v>1630</v>
      </c>
      <c r="I88" s="317">
        <v>1</v>
      </c>
      <c r="J88" s="482"/>
      <c r="K88" s="482"/>
      <c r="L88" s="494"/>
      <c r="M88" s="558"/>
      <c r="N88" s="558"/>
      <c r="O88" s="558"/>
      <c r="P88" s="558"/>
      <c r="Q88" s="482"/>
      <c r="R88" s="482"/>
    </row>
    <row r="89" spans="1:18" s="179" customFormat="1" ht="53.25" customHeight="1">
      <c r="A89" s="494">
        <v>32</v>
      </c>
      <c r="B89" s="482" t="s">
        <v>1249</v>
      </c>
      <c r="C89" s="482" t="s">
        <v>1584</v>
      </c>
      <c r="D89" s="482">
        <v>12</v>
      </c>
      <c r="E89" s="482" t="s">
        <v>1696</v>
      </c>
      <c r="F89" s="482" t="s">
        <v>1697</v>
      </c>
      <c r="G89" s="482" t="s">
        <v>1698</v>
      </c>
      <c r="H89" s="261" t="s">
        <v>1562</v>
      </c>
      <c r="I89" s="317">
        <v>1</v>
      </c>
      <c r="J89" s="482" t="s">
        <v>1699</v>
      </c>
      <c r="K89" s="482" t="s">
        <v>1600</v>
      </c>
      <c r="L89" s="494" t="s">
        <v>944</v>
      </c>
      <c r="M89" s="558">
        <f>20600.8+4800.38</f>
        <v>25401.18</v>
      </c>
      <c r="N89" s="558"/>
      <c r="O89" s="558">
        <v>20600.8</v>
      </c>
      <c r="P89" s="558"/>
      <c r="Q89" s="482" t="s">
        <v>1700</v>
      </c>
      <c r="R89" s="482" t="s">
        <v>754</v>
      </c>
    </row>
    <row r="90" spans="1:18" s="179" customFormat="1" ht="53.25" customHeight="1">
      <c r="A90" s="494"/>
      <c r="B90" s="482"/>
      <c r="C90" s="482"/>
      <c r="D90" s="482"/>
      <c r="E90" s="482"/>
      <c r="F90" s="482"/>
      <c r="G90" s="482"/>
      <c r="H90" s="204" t="s">
        <v>1454</v>
      </c>
      <c r="I90" s="317">
        <v>3</v>
      </c>
      <c r="J90" s="482"/>
      <c r="K90" s="482"/>
      <c r="L90" s="494"/>
      <c r="M90" s="558"/>
      <c r="N90" s="558"/>
      <c r="O90" s="558"/>
      <c r="P90" s="558"/>
      <c r="Q90" s="482"/>
      <c r="R90" s="482"/>
    </row>
    <row r="91" spans="1:18" s="179" customFormat="1" ht="53.25" customHeight="1">
      <c r="A91" s="494"/>
      <c r="B91" s="482"/>
      <c r="C91" s="482"/>
      <c r="D91" s="482"/>
      <c r="E91" s="482"/>
      <c r="F91" s="482"/>
      <c r="G91" s="482"/>
      <c r="H91" s="261" t="s">
        <v>1245</v>
      </c>
      <c r="I91" s="317">
        <v>301</v>
      </c>
      <c r="J91" s="482"/>
      <c r="K91" s="482"/>
      <c r="L91" s="494"/>
      <c r="M91" s="558"/>
      <c r="N91" s="558"/>
      <c r="O91" s="558"/>
      <c r="P91" s="558"/>
      <c r="Q91" s="482"/>
      <c r="R91" s="482"/>
    </row>
    <row r="92" spans="1:18" s="179" customFormat="1" ht="53.25" customHeight="1">
      <c r="A92" s="494"/>
      <c r="B92" s="482"/>
      <c r="C92" s="482"/>
      <c r="D92" s="482"/>
      <c r="E92" s="482"/>
      <c r="F92" s="482"/>
      <c r="G92" s="482"/>
      <c r="H92" s="204" t="s">
        <v>1270</v>
      </c>
      <c r="I92" s="317">
        <v>120</v>
      </c>
      <c r="J92" s="482"/>
      <c r="K92" s="482"/>
      <c r="L92" s="494"/>
      <c r="M92" s="558"/>
      <c r="N92" s="558"/>
      <c r="O92" s="558"/>
      <c r="P92" s="558"/>
      <c r="Q92" s="482"/>
      <c r="R92" s="482"/>
    </row>
    <row r="93" spans="1:18" s="179" customFormat="1" ht="94.5" customHeight="1">
      <c r="A93" s="482">
        <v>33</v>
      </c>
      <c r="B93" s="482" t="s">
        <v>1262</v>
      </c>
      <c r="C93" s="482" t="s">
        <v>1701</v>
      </c>
      <c r="D93" s="482">
        <v>6</v>
      </c>
      <c r="E93" s="482" t="s">
        <v>1702</v>
      </c>
      <c r="F93" s="482" t="s">
        <v>1703</v>
      </c>
      <c r="G93" s="482" t="s">
        <v>1704</v>
      </c>
      <c r="H93" s="204" t="s">
        <v>1401</v>
      </c>
      <c r="I93" s="317">
        <v>1</v>
      </c>
      <c r="J93" s="605" t="s">
        <v>1705</v>
      </c>
      <c r="K93" s="482" t="s">
        <v>1600</v>
      </c>
      <c r="L93" s="494" t="s">
        <v>944</v>
      </c>
      <c r="M93" s="558">
        <f>15910.72+5503.46</f>
        <v>21414.18</v>
      </c>
      <c r="N93" s="558"/>
      <c r="O93" s="558">
        <v>15910.72</v>
      </c>
      <c r="P93" s="558"/>
      <c r="Q93" s="482" t="s">
        <v>1706</v>
      </c>
      <c r="R93" s="482" t="s">
        <v>1677</v>
      </c>
    </row>
    <row r="94" spans="1:18" s="179" customFormat="1" ht="55.5" customHeight="1">
      <c r="A94" s="482"/>
      <c r="B94" s="482"/>
      <c r="C94" s="482"/>
      <c r="D94" s="482"/>
      <c r="E94" s="482"/>
      <c r="F94" s="482"/>
      <c r="G94" s="482"/>
      <c r="H94" s="204" t="s">
        <v>1254</v>
      </c>
      <c r="I94" s="317">
        <v>32</v>
      </c>
      <c r="J94" s="605"/>
      <c r="K94" s="482"/>
      <c r="L94" s="494"/>
      <c r="M94" s="558"/>
      <c r="N94" s="558"/>
      <c r="O94" s="558"/>
      <c r="P94" s="558"/>
      <c r="Q94" s="482"/>
      <c r="R94" s="482"/>
    </row>
    <row r="95" spans="1:18" s="179" customFormat="1" ht="63.75">
      <c r="A95" s="207">
        <v>34</v>
      </c>
      <c r="B95" s="204" t="s">
        <v>1714</v>
      </c>
      <c r="C95" s="204">
        <v>4</v>
      </c>
      <c r="D95" s="204">
        <v>6</v>
      </c>
      <c r="E95" s="204" t="s">
        <v>1708</v>
      </c>
      <c r="F95" s="204" t="s">
        <v>1709</v>
      </c>
      <c r="G95" s="204" t="s">
        <v>1710</v>
      </c>
      <c r="H95" s="204" t="s">
        <v>1556</v>
      </c>
      <c r="I95" s="317">
        <f>1000+2000</f>
        <v>3000</v>
      </c>
      <c r="J95" s="204" t="s">
        <v>1711</v>
      </c>
      <c r="K95" s="204" t="s">
        <v>35</v>
      </c>
      <c r="L95" s="207" t="s">
        <v>944</v>
      </c>
      <c r="M95" s="206">
        <v>14391</v>
      </c>
      <c r="N95" s="206"/>
      <c r="O95" s="206">
        <v>14391</v>
      </c>
      <c r="P95" s="206"/>
      <c r="Q95" s="204" t="s">
        <v>1712</v>
      </c>
      <c r="R95" s="204" t="s">
        <v>1713</v>
      </c>
    </row>
    <row r="96" spans="1:18" s="179" customFormat="1" ht="150" customHeight="1">
      <c r="A96" s="207">
        <v>35</v>
      </c>
      <c r="B96" s="204" t="s">
        <v>1262</v>
      </c>
      <c r="C96" s="204" t="s">
        <v>791</v>
      </c>
      <c r="D96" s="204">
        <v>13</v>
      </c>
      <c r="E96" s="204" t="s">
        <v>1715</v>
      </c>
      <c r="F96" s="204" t="s">
        <v>1716</v>
      </c>
      <c r="G96" s="204" t="s">
        <v>1717</v>
      </c>
      <c r="H96" s="204" t="s">
        <v>1588</v>
      </c>
      <c r="I96" s="317">
        <v>6</v>
      </c>
      <c r="J96" s="204" t="s">
        <v>1718</v>
      </c>
      <c r="K96" s="204" t="s">
        <v>35</v>
      </c>
      <c r="L96" s="207" t="s">
        <v>944</v>
      </c>
      <c r="M96" s="206">
        <f>11992.69+1220</f>
        <v>13212.69</v>
      </c>
      <c r="N96" s="206"/>
      <c r="O96" s="206">
        <v>11992.69</v>
      </c>
      <c r="P96" s="206"/>
      <c r="Q96" s="204" t="s">
        <v>1700</v>
      </c>
      <c r="R96" s="204" t="s">
        <v>754</v>
      </c>
    </row>
    <row r="97" spans="1:18" s="179" customFormat="1" ht="30.75" customHeight="1">
      <c r="A97" s="482">
        <v>36</v>
      </c>
      <c r="B97" s="482" t="s">
        <v>1250</v>
      </c>
      <c r="C97" s="482">
        <v>5</v>
      </c>
      <c r="D97" s="482">
        <v>12</v>
      </c>
      <c r="E97" s="482" t="s">
        <v>1719</v>
      </c>
      <c r="F97" s="482" t="s">
        <v>1720</v>
      </c>
      <c r="G97" s="482" t="s">
        <v>1721</v>
      </c>
      <c r="H97" s="204" t="s">
        <v>1401</v>
      </c>
      <c r="I97" s="317">
        <v>5</v>
      </c>
      <c r="J97" s="482" t="s">
        <v>1722</v>
      </c>
      <c r="K97" s="482" t="s">
        <v>1600</v>
      </c>
      <c r="L97" s="494" t="s">
        <v>944</v>
      </c>
      <c r="M97" s="558">
        <f>5807.11+57.5+530+12.95</f>
        <v>6407.5599999999995</v>
      </c>
      <c r="N97" s="558"/>
      <c r="O97" s="558">
        <v>5807.11</v>
      </c>
      <c r="P97" s="558"/>
      <c r="Q97" s="482" t="s">
        <v>1723</v>
      </c>
      <c r="R97" s="482" t="s">
        <v>1724</v>
      </c>
    </row>
    <row r="98" spans="1:18" s="179" customFormat="1" ht="39" customHeight="1">
      <c r="A98" s="482"/>
      <c r="B98" s="482"/>
      <c r="C98" s="482"/>
      <c r="D98" s="482"/>
      <c r="E98" s="482"/>
      <c r="F98" s="482"/>
      <c r="G98" s="482"/>
      <c r="H98" s="261" t="s">
        <v>1562</v>
      </c>
      <c r="I98" s="317">
        <v>1</v>
      </c>
      <c r="J98" s="482"/>
      <c r="K98" s="482"/>
      <c r="L98" s="494"/>
      <c r="M98" s="558"/>
      <c r="N98" s="558"/>
      <c r="O98" s="558"/>
      <c r="P98" s="558"/>
      <c r="Q98" s="482"/>
      <c r="R98" s="482"/>
    </row>
    <row r="99" spans="1:18" s="179" customFormat="1" ht="42" customHeight="1">
      <c r="A99" s="482"/>
      <c r="B99" s="482"/>
      <c r="C99" s="482"/>
      <c r="D99" s="482"/>
      <c r="E99" s="482"/>
      <c r="F99" s="482"/>
      <c r="G99" s="482"/>
      <c r="H99" s="204" t="s">
        <v>1254</v>
      </c>
      <c r="I99" s="317">
        <v>25</v>
      </c>
      <c r="J99" s="482"/>
      <c r="K99" s="482"/>
      <c r="L99" s="494"/>
      <c r="M99" s="558"/>
      <c r="N99" s="558"/>
      <c r="O99" s="558"/>
      <c r="P99" s="558"/>
      <c r="Q99" s="482"/>
      <c r="R99" s="482"/>
    </row>
    <row r="100" spans="1:18" s="179" customFormat="1" ht="53.25" customHeight="1">
      <c r="A100" s="482"/>
      <c r="B100" s="482"/>
      <c r="C100" s="482"/>
      <c r="D100" s="482"/>
      <c r="E100" s="482"/>
      <c r="F100" s="482"/>
      <c r="G100" s="482"/>
      <c r="H100" s="261" t="s">
        <v>1245</v>
      </c>
      <c r="I100" s="317">
        <v>25</v>
      </c>
      <c r="J100" s="482"/>
      <c r="K100" s="482"/>
      <c r="L100" s="494"/>
      <c r="M100" s="558"/>
      <c r="N100" s="558"/>
      <c r="O100" s="558"/>
      <c r="P100" s="558"/>
      <c r="Q100" s="482"/>
      <c r="R100" s="482"/>
    </row>
    <row r="101" spans="1:18" s="179" customFormat="1" ht="38.25" customHeight="1">
      <c r="A101" s="494">
        <v>37</v>
      </c>
      <c r="B101" s="482" t="s">
        <v>1262</v>
      </c>
      <c r="C101" s="482" t="s">
        <v>109</v>
      </c>
      <c r="D101" s="482">
        <v>13</v>
      </c>
      <c r="E101" s="482" t="s">
        <v>1725</v>
      </c>
      <c r="F101" s="482" t="s">
        <v>1726</v>
      </c>
      <c r="G101" s="482" t="s">
        <v>1727</v>
      </c>
      <c r="H101" s="204" t="s">
        <v>1588</v>
      </c>
      <c r="I101" s="317">
        <v>1</v>
      </c>
      <c r="J101" s="482" t="s">
        <v>1728</v>
      </c>
      <c r="K101" s="482" t="s">
        <v>35</v>
      </c>
      <c r="L101" s="494" t="s">
        <v>944</v>
      </c>
      <c r="M101" s="558">
        <f>23945.53+21470.58</f>
        <v>45416.11</v>
      </c>
      <c r="N101" s="558"/>
      <c r="O101" s="558">
        <v>23945.53</v>
      </c>
      <c r="P101" s="558"/>
      <c r="Q101" s="482" t="s">
        <v>1729</v>
      </c>
      <c r="R101" s="482" t="s">
        <v>1730</v>
      </c>
    </row>
    <row r="102" spans="1:18" s="179" customFormat="1" ht="25.5">
      <c r="A102" s="494"/>
      <c r="B102" s="482"/>
      <c r="C102" s="482"/>
      <c r="D102" s="482"/>
      <c r="E102" s="482"/>
      <c r="F102" s="482"/>
      <c r="G102" s="482"/>
      <c r="H102" s="204" t="s">
        <v>1556</v>
      </c>
      <c r="I102" s="317">
        <v>1000</v>
      </c>
      <c r="J102" s="482"/>
      <c r="K102" s="482"/>
      <c r="L102" s="494"/>
      <c r="M102" s="558"/>
      <c r="N102" s="558"/>
      <c r="O102" s="558"/>
      <c r="P102" s="558"/>
      <c r="Q102" s="482"/>
      <c r="R102" s="482"/>
    </row>
    <row r="103" spans="1:18" s="179" customFormat="1" ht="72.75" customHeight="1">
      <c r="A103" s="563">
        <v>38</v>
      </c>
      <c r="B103" s="501" t="s">
        <v>1262</v>
      </c>
      <c r="C103" s="501">
        <v>2</v>
      </c>
      <c r="D103" s="501">
        <v>13</v>
      </c>
      <c r="E103" s="501" t="s">
        <v>1731</v>
      </c>
      <c r="F103" s="501" t="s">
        <v>1732</v>
      </c>
      <c r="G103" s="501" t="s">
        <v>1733</v>
      </c>
      <c r="H103" s="204" t="s">
        <v>1588</v>
      </c>
      <c r="I103" s="317">
        <v>1</v>
      </c>
      <c r="J103" s="501" t="s">
        <v>1734</v>
      </c>
      <c r="K103" s="501" t="s">
        <v>35</v>
      </c>
      <c r="L103" s="563" t="s">
        <v>944</v>
      </c>
      <c r="M103" s="565">
        <f>29226.25+10538</f>
        <v>39764.25</v>
      </c>
      <c r="N103" s="565"/>
      <c r="O103" s="565">
        <v>29226.25</v>
      </c>
      <c r="P103" s="565"/>
      <c r="Q103" s="501" t="s">
        <v>1688</v>
      </c>
      <c r="R103" s="501" t="s">
        <v>1689</v>
      </c>
    </row>
    <row r="104" spans="1:18" s="179" customFormat="1" ht="70.5" customHeight="1">
      <c r="A104" s="591"/>
      <c r="B104" s="503"/>
      <c r="C104" s="503"/>
      <c r="D104" s="503"/>
      <c r="E104" s="503"/>
      <c r="F104" s="503"/>
      <c r="G104" s="503"/>
      <c r="H104" s="204" t="s">
        <v>1556</v>
      </c>
      <c r="I104" s="317">
        <v>1100</v>
      </c>
      <c r="J104" s="503"/>
      <c r="K104" s="503"/>
      <c r="L104" s="591"/>
      <c r="M104" s="593"/>
      <c r="N104" s="593"/>
      <c r="O104" s="593"/>
      <c r="P104" s="593"/>
      <c r="Q104" s="503"/>
      <c r="R104" s="503"/>
    </row>
    <row r="105" spans="1:18" s="179" customFormat="1" ht="12.75" customHeight="1">
      <c r="A105" s="482">
        <v>39</v>
      </c>
      <c r="B105" s="482" t="s">
        <v>1250</v>
      </c>
      <c r="C105" s="482">
        <v>3</v>
      </c>
      <c r="D105" s="482">
        <v>12</v>
      </c>
      <c r="E105" s="482" t="s">
        <v>1735</v>
      </c>
      <c r="F105" s="482" t="s">
        <v>1736</v>
      </c>
      <c r="G105" s="482" t="s">
        <v>1737</v>
      </c>
      <c r="H105" s="204" t="s">
        <v>180</v>
      </c>
      <c r="I105" s="317">
        <v>1</v>
      </c>
      <c r="J105" s="482" t="s">
        <v>1738</v>
      </c>
      <c r="K105" s="482" t="s">
        <v>35</v>
      </c>
      <c r="L105" s="494" t="s">
        <v>944</v>
      </c>
      <c r="M105" s="558">
        <f>19112.5+2004</f>
        <v>21116.5</v>
      </c>
      <c r="N105" s="558"/>
      <c r="O105" s="558">
        <v>19112.5</v>
      </c>
      <c r="P105" s="558"/>
      <c r="Q105" s="482" t="s">
        <v>1682</v>
      </c>
      <c r="R105" s="482" t="s">
        <v>1683</v>
      </c>
    </row>
    <row r="106" spans="1:18" s="179" customFormat="1" ht="25.5">
      <c r="A106" s="482"/>
      <c r="B106" s="482"/>
      <c r="C106" s="482"/>
      <c r="D106" s="482"/>
      <c r="E106" s="482"/>
      <c r="F106" s="482"/>
      <c r="G106" s="482"/>
      <c r="H106" s="261" t="s">
        <v>1570</v>
      </c>
      <c r="I106" s="317">
        <v>8</v>
      </c>
      <c r="J106" s="482"/>
      <c r="K106" s="482"/>
      <c r="L106" s="494"/>
      <c r="M106" s="558"/>
      <c r="N106" s="558"/>
      <c r="O106" s="558"/>
      <c r="P106" s="558"/>
      <c r="Q106" s="482"/>
      <c r="R106" s="482"/>
    </row>
    <row r="107" spans="1:18" s="179" customFormat="1" ht="45" customHeight="1">
      <c r="A107" s="482"/>
      <c r="B107" s="482"/>
      <c r="C107" s="482"/>
      <c r="D107" s="482"/>
      <c r="E107" s="482"/>
      <c r="F107" s="482"/>
      <c r="G107" s="482"/>
      <c r="H107" s="204" t="s">
        <v>1556</v>
      </c>
      <c r="I107" s="317">
        <v>2000</v>
      </c>
      <c r="J107" s="482"/>
      <c r="K107" s="482"/>
      <c r="L107" s="494"/>
      <c r="M107" s="558"/>
      <c r="N107" s="558"/>
      <c r="O107" s="558"/>
      <c r="P107" s="558"/>
      <c r="Q107" s="482"/>
      <c r="R107" s="482"/>
    </row>
    <row r="108" spans="1:18" s="179" customFormat="1" ht="46.5" customHeight="1">
      <c r="A108" s="482"/>
      <c r="B108" s="482"/>
      <c r="C108" s="482"/>
      <c r="D108" s="482"/>
      <c r="E108" s="482"/>
      <c r="F108" s="482"/>
      <c r="G108" s="482"/>
      <c r="H108" s="261" t="s">
        <v>1445</v>
      </c>
      <c r="I108" s="317">
        <v>2</v>
      </c>
      <c r="J108" s="482"/>
      <c r="K108" s="482"/>
      <c r="L108" s="494"/>
      <c r="M108" s="558"/>
      <c r="N108" s="558"/>
      <c r="O108" s="558"/>
      <c r="P108" s="558"/>
      <c r="Q108" s="482"/>
      <c r="R108" s="482"/>
    </row>
    <row r="109" spans="1:18" s="179" customFormat="1" ht="89.25">
      <c r="A109" s="482"/>
      <c r="B109" s="482"/>
      <c r="C109" s="482"/>
      <c r="D109" s="482"/>
      <c r="E109" s="482"/>
      <c r="F109" s="482"/>
      <c r="G109" s="482"/>
      <c r="H109" s="204" t="s">
        <v>1630</v>
      </c>
      <c r="I109" s="317">
        <v>1</v>
      </c>
      <c r="J109" s="482"/>
      <c r="K109" s="482"/>
      <c r="L109" s="494"/>
      <c r="M109" s="558"/>
      <c r="N109" s="558"/>
      <c r="O109" s="558"/>
      <c r="P109" s="558"/>
      <c r="Q109" s="482"/>
      <c r="R109" s="482"/>
    </row>
    <row r="110" spans="1:18" s="179" customFormat="1" ht="38.25">
      <c r="A110" s="494">
        <v>40</v>
      </c>
      <c r="B110" s="482" t="s">
        <v>1262</v>
      </c>
      <c r="C110" s="482">
        <v>5</v>
      </c>
      <c r="D110" s="482">
        <v>13</v>
      </c>
      <c r="E110" s="482" t="s">
        <v>1739</v>
      </c>
      <c r="F110" s="482" t="s">
        <v>1740</v>
      </c>
      <c r="G110" s="482" t="s">
        <v>1741</v>
      </c>
      <c r="H110" s="204" t="s">
        <v>1588</v>
      </c>
      <c r="I110" s="317">
        <v>1</v>
      </c>
      <c r="J110" s="482" t="s">
        <v>1742</v>
      </c>
      <c r="K110" s="482" t="s">
        <v>35</v>
      </c>
      <c r="L110" s="494" t="s">
        <v>944</v>
      </c>
      <c r="M110" s="558">
        <f>16621.44+7345</f>
        <v>23966.44</v>
      </c>
      <c r="N110" s="558"/>
      <c r="O110" s="558">
        <v>16621.439999999999</v>
      </c>
      <c r="P110" s="558"/>
      <c r="Q110" s="482" t="s">
        <v>1743</v>
      </c>
      <c r="R110" s="482" t="s">
        <v>1744</v>
      </c>
    </row>
    <row r="111" spans="1:18" s="179" customFormat="1" ht="46.5" customHeight="1">
      <c r="A111" s="494"/>
      <c r="B111" s="482"/>
      <c r="C111" s="482"/>
      <c r="D111" s="482"/>
      <c r="E111" s="482"/>
      <c r="F111" s="482"/>
      <c r="G111" s="482"/>
      <c r="H111" s="204" t="s">
        <v>1556</v>
      </c>
      <c r="I111" s="317">
        <f>100+500</f>
        <v>600</v>
      </c>
      <c r="J111" s="482"/>
      <c r="K111" s="482"/>
      <c r="L111" s="494"/>
      <c r="M111" s="558"/>
      <c r="N111" s="558"/>
      <c r="O111" s="558"/>
      <c r="P111" s="558"/>
      <c r="Q111" s="482"/>
      <c r="R111" s="482"/>
    </row>
    <row r="112" spans="1:18" s="179" customFormat="1" ht="34.5" customHeight="1">
      <c r="A112" s="494">
        <v>41</v>
      </c>
      <c r="B112" s="482" t="s">
        <v>53</v>
      </c>
      <c r="C112" s="482">
        <v>2</v>
      </c>
      <c r="D112" s="603">
        <v>13</v>
      </c>
      <c r="E112" s="482" t="s">
        <v>1745</v>
      </c>
      <c r="F112" s="482" t="s">
        <v>1746</v>
      </c>
      <c r="G112" s="482" t="s">
        <v>1747</v>
      </c>
      <c r="H112" s="204" t="s">
        <v>1401</v>
      </c>
      <c r="I112" s="317">
        <v>2</v>
      </c>
      <c r="J112" s="482" t="s">
        <v>1748</v>
      </c>
      <c r="K112" s="482" t="s">
        <v>35</v>
      </c>
      <c r="L112" s="494" t="s">
        <v>944</v>
      </c>
      <c r="M112" s="558">
        <v>22404.97</v>
      </c>
      <c r="N112" s="558"/>
      <c r="O112" s="558">
        <v>22404.97</v>
      </c>
      <c r="P112" s="558"/>
      <c r="Q112" s="482" t="s">
        <v>1749</v>
      </c>
      <c r="R112" s="482" t="s">
        <v>754</v>
      </c>
    </row>
    <row r="113" spans="1:18" s="179" customFormat="1" ht="39" customHeight="1">
      <c r="A113" s="494"/>
      <c r="B113" s="482"/>
      <c r="C113" s="482"/>
      <c r="D113" s="603"/>
      <c r="E113" s="482"/>
      <c r="F113" s="482"/>
      <c r="G113" s="482"/>
      <c r="H113" s="204" t="s">
        <v>1254</v>
      </c>
      <c r="I113" s="317">
        <v>60</v>
      </c>
      <c r="J113" s="482"/>
      <c r="K113" s="482"/>
      <c r="L113" s="494"/>
      <c r="M113" s="558"/>
      <c r="N113" s="558"/>
      <c r="O113" s="558"/>
      <c r="P113" s="558"/>
      <c r="Q113" s="482"/>
      <c r="R113" s="482"/>
    </row>
    <row r="114" spans="1:18" s="179" customFormat="1" ht="53.25" customHeight="1">
      <c r="A114" s="494"/>
      <c r="B114" s="482"/>
      <c r="C114" s="482"/>
      <c r="D114" s="603"/>
      <c r="E114" s="482"/>
      <c r="F114" s="482"/>
      <c r="G114" s="482"/>
      <c r="H114" s="204" t="s">
        <v>1556</v>
      </c>
      <c r="I114" s="317">
        <f>2500+2500</f>
        <v>5000</v>
      </c>
      <c r="J114" s="482"/>
      <c r="K114" s="482"/>
      <c r="L114" s="494"/>
      <c r="M114" s="558"/>
      <c r="N114" s="558"/>
      <c r="O114" s="558"/>
      <c r="P114" s="558"/>
      <c r="Q114" s="482"/>
      <c r="R114" s="482"/>
    </row>
    <row r="115" spans="1:18" s="179" customFormat="1" ht="81" customHeight="1">
      <c r="A115" s="204">
        <v>42</v>
      </c>
      <c r="B115" s="204" t="s">
        <v>1262</v>
      </c>
      <c r="C115" s="204" t="s">
        <v>791</v>
      </c>
      <c r="D115" s="190">
        <v>10</v>
      </c>
      <c r="E115" s="204" t="s">
        <v>1750</v>
      </c>
      <c r="F115" s="204" t="s">
        <v>1751</v>
      </c>
      <c r="G115" s="204" t="s">
        <v>1752</v>
      </c>
      <c r="H115" s="204" t="s">
        <v>1588</v>
      </c>
      <c r="I115" s="317">
        <v>1</v>
      </c>
      <c r="J115" s="204" t="s">
        <v>1753</v>
      </c>
      <c r="K115" s="204" t="s">
        <v>50</v>
      </c>
      <c r="L115" s="207" t="s">
        <v>944</v>
      </c>
      <c r="M115" s="206">
        <f>5411.55+727.5</f>
        <v>6139.05</v>
      </c>
      <c r="N115" s="206"/>
      <c r="O115" s="206">
        <v>5411.55</v>
      </c>
      <c r="P115" s="206"/>
      <c r="Q115" s="204" t="s">
        <v>1754</v>
      </c>
      <c r="R115" s="204" t="s">
        <v>1755</v>
      </c>
    </row>
    <row r="116" spans="1:18" s="179" customFormat="1" ht="38.25" customHeight="1">
      <c r="A116" s="494">
        <v>43</v>
      </c>
      <c r="B116" s="482" t="s">
        <v>1250</v>
      </c>
      <c r="C116" s="482">
        <v>5</v>
      </c>
      <c r="D116" s="603">
        <v>11</v>
      </c>
      <c r="E116" s="482" t="s">
        <v>1756</v>
      </c>
      <c r="F116" s="482" t="s">
        <v>1757</v>
      </c>
      <c r="G116" s="482" t="s">
        <v>1756</v>
      </c>
      <c r="H116" s="204" t="s">
        <v>1588</v>
      </c>
      <c r="I116" s="317">
        <v>1</v>
      </c>
      <c r="J116" s="482" t="s">
        <v>1758</v>
      </c>
      <c r="K116" s="482" t="s">
        <v>1600</v>
      </c>
      <c r="L116" s="494" t="s">
        <v>944</v>
      </c>
      <c r="M116" s="558">
        <f>6749.75+6023.12</f>
        <v>12772.869999999999</v>
      </c>
      <c r="N116" s="558"/>
      <c r="O116" s="558">
        <v>6749.75</v>
      </c>
      <c r="P116" s="558"/>
      <c r="Q116" s="482" t="s">
        <v>1759</v>
      </c>
      <c r="R116" s="482" t="s">
        <v>1760</v>
      </c>
    </row>
    <row r="117" spans="1:18" s="179" customFormat="1" ht="39.75" customHeight="1">
      <c r="A117" s="494"/>
      <c r="B117" s="482"/>
      <c r="C117" s="482"/>
      <c r="D117" s="603"/>
      <c r="E117" s="482"/>
      <c r="F117" s="482"/>
      <c r="G117" s="482"/>
      <c r="H117" s="204" t="s">
        <v>1556</v>
      </c>
      <c r="I117" s="317">
        <v>150</v>
      </c>
      <c r="J117" s="482"/>
      <c r="K117" s="482"/>
      <c r="L117" s="494"/>
      <c r="M117" s="558"/>
      <c r="N117" s="558"/>
      <c r="O117" s="558"/>
      <c r="P117" s="558"/>
      <c r="Q117" s="482"/>
      <c r="R117" s="482"/>
    </row>
    <row r="118" spans="1:18" s="179" customFormat="1" ht="53.25" customHeight="1">
      <c r="A118" s="482">
        <v>44</v>
      </c>
      <c r="B118" s="482" t="s">
        <v>1250</v>
      </c>
      <c r="C118" s="482">
        <v>5</v>
      </c>
      <c r="D118" s="603">
        <v>13</v>
      </c>
      <c r="E118" s="482" t="s">
        <v>1761</v>
      </c>
      <c r="F118" s="482" t="s">
        <v>1762</v>
      </c>
      <c r="G118" s="482" t="s">
        <v>1763</v>
      </c>
      <c r="H118" s="204" t="s">
        <v>1556</v>
      </c>
      <c r="I118" s="317">
        <f>9000+3600</f>
        <v>12600</v>
      </c>
      <c r="J118" s="482" t="s">
        <v>1764</v>
      </c>
      <c r="K118" s="482" t="s">
        <v>38</v>
      </c>
      <c r="L118" s="494" t="s">
        <v>944</v>
      </c>
      <c r="M118" s="558">
        <f>13234.99+2091</f>
        <v>15325.99</v>
      </c>
      <c r="N118" s="558"/>
      <c r="O118" s="558">
        <v>13234.99</v>
      </c>
      <c r="P118" s="558"/>
      <c r="Q118" s="482" t="s">
        <v>1765</v>
      </c>
      <c r="R118" s="482" t="s">
        <v>694</v>
      </c>
    </row>
    <row r="119" spans="1:18" s="179" customFormat="1" ht="121.5" customHeight="1">
      <c r="A119" s="482"/>
      <c r="B119" s="482"/>
      <c r="C119" s="482"/>
      <c r="D119" s="603"/>
      <c r="E119" s="482"/>
      <c r="F119" s="482"/>
      <c r="G119" s="482"/>
      <c r="H119" s="204" t="s">
        <v>1630</v>
      </c>
      <c r="I119" s="317">
        <v>1</v>
      </c>
      <c r="J119" s="482"/>
      <c r="K119" s="482"/>
      <c r="L119" s="494"/>
      <c r="M119" s="558"/>
      <c r="N119" s="558"/>
      <c r="O119" s="558"/>
      <c r="P119" s="558"/>
      <c r="Q119" s="482"/>
      <c r="R119" s="482"/>
    </row>
    <row r="120" spans="1:18" s="179" customFormat="1" ht="38.25">
      <c r="A120" s="494">
        <v>45</v>
      </c>
      <c r="B120" s="482" t="s">
        <v>1250</v>
      </c>
      <c r="C120" s="482">
        <v>5</v>
      </c>
      <c r="D120" s="482">
        <v>13</v>
      </c>
      <c r="E120" s="482" t="s">
        <v>1766</v>
      </c>
      <c r="F120" s="482" t="s">
        <v>1767</v>
      </c>
      <c r="G120" s="482" t="s">
        <v>1768</v>
      </c>
      <c r="H120" s="204" t="s">
        <v>1588</v>
      </c>
      <c r="I120" s="317">
        <v>1</v>
      </c>
      <c r="J120" s="482" t="s">
        <v>1769</v>
      </c>
      <c r="K120" s="482" t="s">
        <v>38</v>
      </c>
      <c r="L120" s="494" t="s">
        <v>944</v>
      </c>
      <c r="M120" s="558">
        <v>97251.9</v>
      </c>
      <c r="N120" s="558"/>
      <c r="O120" s="558">
        <v>97251.9</v>
      </c>
      <c r="P120" s="558"/>
      <c r="Q120" s="482" t="s">
        <v>1770</v>
      </c>
      <c r="R120" s="482" t="s">
        <v>1771</v>
      </c>
    </row>
    <row r="121" spans="1:18" s="179" customFormat="1" ht="38.25">
      <c r="A121" s="494"/>
      <c r="B121" s="482"/>
      <c r="C121" s="482"/>
      <c r="D121" s="482"/>
      <c r="E121" s="482"/>
      <c r="F121" s="482"/>
      <c r="G121" s="482"/>
      <c r="H121" s="204" t="s">
        <v>1454</v>
      </c>
      <c r="I121" s="317">
        <v>1</v>
      </c>
      <c r="J121" s="482"/>
      <c r="K121" s="482"/>
      <c r="L121" s="494"/>
      <c r="M121" s="558"/>
      <c r="N121" s="558"/>
      <c r="O121" s="558"/>
      <c r="P121" s="558"/>
      <c r="Q121" s="482"/>
      <c r="R121" s="482"/>
    </row>
    <row r="122" spans="1:18" s="179" customFormat="1" ht="51">
      <c r="A122" s="494"/>
      <c r="B122" s="482"/>
      <c r="C122" s="482"/>
      <c r="D122" s="482"/>
      <c r="E122" s="482"/>
      <c r="F122" s="482"/>
      <c r="G122" s="482"/>
      <c r="H122" s="204" t="s">
        <v>1270</v>
      </c>
      <c r="I122" s="317">
        <v>50</v>
      </c>
      <c r="J122" s="482"/>
      <c r="K122" s="482"/>
      <c r="L122" s="494"/>
      <c r="M122" s="558"/>
      <c r="N122" s="558"/>
      <c r="O122" s="558"/>
      <c r="P122" s="558"/>
      <c r="Q122" s="482"/>
      <c r="R122" s="482"/>
    </row>
    <row r="123" spans="1:18" s="179" customFormat="1" ht="25.5">
      <c r="A123" s="494"/>
      <c r="B123" s="482"/>
      <c r="C123" s="482"/>
      <c r="D123" s="482"/>
      <c r="E123" s="482"/>
      <c r="F123" s="482"/>
      <c r="G123" s="482"/>
      <c r="H123" s="204" t="s">
        <v>1556</v>
      </c>
      <c r="I123" s="317">
        <v>700</v>
      </c>
      <c r="J123" s="482"/>
      <c r="K123" s="482"/>
      <c r="L123" s="494"/>
      <c r="M123" s="558"/>
      <c r="N123" s="558"/>
      <c r="O123" s="558"/>
      <c r="P123" s="558"/>
      <c r="Q123" s="482"/>
      <c r="R123" s="482"/>
    </row>
    <row r="124" spans="1:18" s="179" customFormat="1" ht="25.5">
      <c r="A124" s="494"/>
      <c r="B124" s="482"/>
      <c r="C124" s="482"/>
      <c r="D124" s="482"/>
      <c r="E124" s="482"/>
      <c r="F124" s="482"/>
      <c r="G124" s="482"/>
      <c r="H124" s="204" t="s">
        <v>1556</v>
      </c>
      <c r="I124" s="317">
        <v>0</v>
      </c>
      <c r="J124" s="482"/>
      <c r="K124" s="482"/>
      <c r="L124" s="494"/>
      <c r="M124" s="558"/>
      <c r="N124" s="558"/>
      <c r="O124" s="558"/>
      <c r="P124" s="558"/>
      <c r="Q124" s="482"/>
      <c r="R124" s="482"/>
    </row>
    <row r="125" spans="1:18" s="179" customFormat="1" ht="81" customHeight="1">
      <c r="A125" s="494">
        <v>46</v>
      </c>
      <c r="B125" s="482" t="s">
        <v>1250</v>
      </c>
      <c r="C125" s="482">
        <v>5</v>
      </c>
      <c r="D125" s="482">
        <v>11</v>
      </c>
      <c r="E125" s="482" t="s">
        <v>1772</v>
      </c>
      <c r="F125" s="482" t="s">
        <v>1773</v>
      </c>
      <c r="G125" s="482" t="s">
        <v>189</v>
      </c>
      <c r="H125" s="204" t="s">
        <v>1401</v>
      </c>
      <c r="I125" s="317">
        <v>1</v>
      </c>
      <c r="J125" s="605" t="s">
        <v>1774</v>
      </c>
      <c r="K125" s="482" t="s">
        <v>1600</v>
      </c>
      <c r="L125" s="494" t="s">
        <v>944</v>
      </c>
      <c r="M125" s="558">
        <v>12656.36</v>
      </c>
      <c r="N125" s="558"/>
      <c r="O125" s="558">
        <v>12656.36</v>
      </c>
      <c r="P125" s="558"/>
      <c r="Q125" s="482" t="s">
        <v>1775</v>
      </c>
      <c r="R125" s="482" t="s">
        <v>1776</v>
      </c>
    </row>
    <row r="126" spans="1:18" s="179" customFormat="1" ht="38.25" customHeight="1">
      <c r="A126" s="494"/>
      <c r="B126" s="482"/>
      <c r="C126" s="482"/>
      <c r="D126" s="482"/>
      <c r="E126" s="482"/>
      <c r="F126" s="482"/>
      <c r="G126" s="482"/>
      <c r="H126" s="204" t="s">
        <v>1254</v>
      </c>
      <c r="I126" s="317">
        <v>16</v>
      </c>
      <c r="J126" s="605"/>
      <c r="K126" s="482"/>
      <c r="L126" s="494"/>
      <c r="M126" s="558"/>
      <c r="N126" s="558"/>
      <c r="O126" s="558"/>
      <c r="P126" s="558"/>
      <c r="Q126" s="482"/>
      <c r="R126" s="482"/>
    </row>
    <row r="127" spans="1:18" s="179" customFormat="1" ht="55.5" customHeight="1">
      <c r="A127" s="482">
        <v>47</v>
      </c>
      <c r="B127" s="494" t="s">
        <v>1250</v>
      </c>
      <c r="C127" s="494" t="s">
        <v>1237</v>
      </c>
      <c r="D127" s="494">
        <v>12</v>
      </c>
      <c r="E127" s="482" t="s">
        <v>1777</v>
      </c>
      <c r="F127" s="482" t="s">
        <v>1778</v>
      </c>
      <c r="G127" s="482" t="s">
        <v>51</v>
      </c>
      <c r="H127" s="144" t="s">
        <v>1779</v>
      </c>
      <c r="I127" s="317">
        <v>1</v>
      </c>
      <c r="J127" s="482" t="s">
        <v>1780</v>
      </c>
      <c r="K127" s="494" t="s">
        <v>38</v>
      </c>
      <c r="L127" s="494" t="s">
        <v>944</v>
      </c>
      <c r="M127" s="557">
        <f>24040+3850</f>
        <v>27890</v>
      </c>
      <c r="N127" s="557"/>
      <c r="O127" s="557">
        <v>24040</v>
      </c>
      <c r="P127" s="557"/>
      <c r="Q127" s="494" t="s">
        <v>1781</v>
      </c>
      <c r="R127" s="482" t="s">
        <v>1782</v>
      </c>
    </row>
    <row r="128" spans="1:18" s="179" customFormat="1" ht="55.5" customHeight="1">
      <c r="A128" s="482"/>
      <c r="B128" s="494"/>
      <c r="C128" s="494"/>
      <c r="D128" s="494"/>
      <c r="E128" s="482"/>
      <c r="F128" s="482"/>
      <c r="G128" s="482"/>
      <c r="H128" s="204" t="s">
        <v>1783</v>
      </c>
      <c r="I128" s="317">
        <v>50</v>
      </c>
      <c r="J128" s="482"/>
      <c r="K128" s="494"/>
      <c r="L128" s="494"/>
      <c r="M128" s="557"/>
      <c r="N128" s="557"/>
      <c r="O128" s="557"/>
      <c r="P128" s="557"/>
      <c r="Q128" s="494"/>
      <c r="R128" s="482"/>
    </row>
    <row r="129" spans="1:18" s="179" customFormat="1" ht="25.5" customHeight="1">
      <c r="A129" s="482">
        <v>48</v>
      </c>
      <c r="B129" s="494" t="s">
        <v>1250</v>
      </c>
      <c r="C129" s="494">
        <v>3</v>
      </c>
      <c r="D129" s="494">
        <v>13</v>
      </c>
      <c r="E129" s="482" t="s">
        <v>1784</v>
      </c>
      <c r="F129" s="482" t="s">
        <v>1785</v>
      </c>
      <c r="G129" s="482" t="s">
        <v>1786</v>
      </c>
      <c r="H129" s="144" t="s">
        <v>1787</v>
      </c>
      <c r="I129" s="317">
        <v>7</v>
      </c>
      <c r="J129" s="482" t="s">
        <v>1788</v>
      </c>
      <c r="K129" s="482" t="s">
        <v>38</v>
      </c>
      <c r="L129" s="494" t="s">
        <v>944</v>
      </c>
      <c r="M129" s="557">
        <f>90278.31+1000</f>
        <v>91278.31</v>
      </c>
      <c r="N129" s="557"/>
      <c r="O129" s="557">
        <v>90278.31</v>
      </c>
      <c r="P129" s="557"/>
      <c r="Q129" s="482" t="s">
        <v>1789</v>
      </c>
      <c r="R129" s="482" t="s">
        <v>1790</v>
      </c>
    </row>
    <row r="130" spans="1:18" s="179" customFormat="1" ht="37.5" customHeight="1">
      <c r="A130" s="482"/>
      <c r="B130" s="494"/>
      <c r="C130" s="494"/>
      <c r="D130" s="494"/>
      <c r="E130" s="482"/>
      <c r="F130" s="482"/>
      <c r="G130" s="482"/>
      <c r="H130" s="144" t="s">
        <v>1791</v>
      </c>
      <c r="I130" s="317">
        <v>1</v>
      </c>
      <c r="J130" s="482"/>
      <c r="K130" s="482"/>
      <c r="L130" s="494"/>
      <c r="M130" s="557"/>
      <c r="N130" s="557"/>
      <c r="O130" s="557"/>
      <c r="P130" s="557"/>
      <c r="Q130" s="482"/>
      <c r="R130" s="482"/>
    </row>
    <row r="131" spans="1:18" s="179" customFormat="1" ht="45" customHeight="1">
      <c r="A131" s="482"/>
      <c r="B131" s="494"/>
      <c r="C131" s="494"/>
      <c r="D131" s="494"/>
      <c r="E131" s="482"/>
      <c r="F131" s="482"/>
      <c r="G131" s="482"/>
      <c r="H131" s="144" t="s">
        <v>1792</v>
      </c>
      <c r="I131" s="317">
        <v>100</v>
      </c>
      <c r="J131" s="482"/>
      <c r="K131" s="482"/>
      <c r="L131" s="494"/>
      <c r="M131" s="557"/>
      <c r="N131" s="557"/>
      <c r="O131" s="557"/>
      <c r="P131" s="557"/>
      <c r="Q131" s="482"/>
      <c r="R131" s="482"/>
    </row>
    <row r="132" spans="1:18" s="179" customFormat="1" ht="38.25">
      <c r="A132" s="482"/>
      <c r="B132" s="494"/>
      <c r="C132" s="494"/>
      <c r="D132" s="494"/>
      <c r="E132" s="482"/>
      <c r="F132" s="482"/>
      <c r="G132" s="482"/>
      <c r="H132" s="144" t="s">
        <v>1793</v>
      </c>
      <c r="I132" s="317">
        <v>74</v>
      </c>
      <c r="J132" s="482"/>
      <c r="K132" s="482"/>
      <c r="L132" s="494"/>
      <c r="M132" s="557"/>
      <c r="N132" s="557"/>
      <c r="O132" s="557"/>
      <c r="P132" s="557"/>
      <c r="Q132" s="482"/>
      <c r="R132" s="482"/>
    </row>
    <row r="133" spans="1:18" s="179" customFormat="1" ht="38.25">
      <c r="A133" s="482"/>
      <c r="B133" s="494"/>
      <c r="C133" s="494"/>
      <c r="D133" s="494"/>
      <c r="E133" s="482"/>
      <c r="F133" s="482"/>
      <c r="G133" s="482"/>
      <c r="H133" s="144" t="s">
        <v>1794</v>
      </c>
      <c r="I133" s="317">
        <v>6000</v>
      </c>
      <c r="J133" s="482"/>
      <c r="K133" s="482"/>
      <c r="L133" s="494"/>
      <c r="M133" s="557"/>
      <c r="N133" s="557"/>
      <c r="O133" s="557"/>
      <c r="P133" s="557"/>
      <c r="Q133" s="482"/>
      <c r="R133" s="482"/>
    </row>
    <row r="134" spans="1:18" s="179" customFormat="1" ht="117.75" customHeight="1">
      <c r="A134" s="482"/>
      <c r="B134" s="494"/>
      <c r="C134" s="494"/>
      <c r="D134" s="494"/>
      <c r="E134" s="482"/>
      <c r="F134" s="482"/>
      <c r="G134" s="482"/>
      <c r="H134" s="144" t="s">
        <v>1795</v>
      </c>
      <c r="I134" s="317">
        <v>1</v>
      </c>
      <c r="J134" s="482"/>
      <c r="K134" s="482"/>
      <c r="L134" s="494"/>
      <c r="M134" s="557"/>
      <c r="N134" s="557"/>
      <c r="O134" s="557"/>
      <c r="P134" s="557"/>
      <c r="Q134" s="482"/>
      <c r="R134" s="482"/>
    </row>
    <row r="135" spans="1:18" s="203" customFormat="1" ht="45">
      <c r="A135" s="526">
        <v>49</v>
      </c>
      <c r="B135" s="528" t="s">
        <v>1262</v>
      </c>
      <c r="C135" s="528">
        <v>1</v>
      </c>
      <c r="D135" s="528">
        <v>9</v>
      </c>
      <c r="E135" s="528" t="s">
        <v>1796</v>
      </c>
      <c r="F135" s="528" t="s">
        <v>1797</v>
      </c>
      <c r="G135" s="528" t="s">
        <v>1798</v>
      </c>
      <c r="H135" s="260" t="s">
        <v>1454</v>
      </c>
      <c r="I135" s="260">
        <v>1</v>
      </c>
      <c r="J135" s="526" t="s">
        <v>1799</v>
      </c>
      <c r="K135" s="526"/>
      <c r="L135" s="526" t="s">
        <v>38</v>
      </c>
      <c r="M135" s="526"/>
      <c r="N135" s="596">
        <v>20000</v>
      </c>
      <c r="O135" s="526"/>
      <c r="P135" s="596">
        <v>20000</v>
      </c>
      <c r="Q135" s="526" t="s">
        <v>1546</v>
      </c>
      <c r="R135" s="526" t="s">
        <v>1547</v>
      </c>
    </row>
    <row r="136" spans="1:18" s="203" customFormat="1" ht="60">
      <c r="A136" s="527"/>
      <c r="B136" s="528"/>
      <c r="C136" s="528"/>
      <c r="D136" s="528"/>
      <c r="E136" s="528"/>
      <c r="F136" s="528"/>
      <c r="G136" s="528"/>
      <c r="H136" s="260" t="s">
        <v>1270</v>
      </c>
      <c r="I136" s="260" t="s">
        <v>1800</v>
      </c>
      <c r="J136" s="527"/>
      <c r="K136" s="527"/>
      <c r="L136" s="527"/>
      <c r="M136" s="527"/>
      <c r="N136" s="527"/>
      <c r="O136" s="527"/>
      <c r="P136" s="527"/>
      <c r="Q136" s="527"/>
      <c r="R136" s="527"/>
    </row>
    <row r="137" spans="1:18" s="203" customFormat="1" ht="60">
      <c r="A137" s="260">
        <v>50</v>
      </c>
      <c r="B137" s="260" t="s">
        <v>1262</v>
      </c>
      <c r="C137" s="260">
        <v>3</v>
      </c>
      <c r="D137" s="260">
        <v>10</v>
      </c>
      <c r="E137" s="260" t="s">
        <v>1801</v>
      </c>
      <c r="F137" s="260" t="s">
        <v>1802</v>
      </c>
      <c r="G137" s="260" t="s">
        <v>1803</v>
      </c>
      <c r="H137" s="260" t="s">
        <v>1358</v>
      </c>
      <c r="I137" s="260">
        <v>1</v>
      </c>
      <c r="J137" s="260" t="s">
        <v>1544</v>
      </c>
      <c r="K137" s="260"/>
      <c r="L137" s="260" t="s">
        <v>1545</v>
      </c>
      <c r="M137" s="287"/>
      <c r="N137" s="287">
        <v>30000</v>
      </c>
      <c r="O137" s="287"/>
      <c r="P137" s="287">
        <v>30000</v>
      </c>
      <c r="Q137" s="260" t="s">
        <v>1546</v>
      </c>
      <c r="R137" s="260" t="s">
        <v>1547</v>
      </c>
    </row>
    <row r="138" spans="1:18" s="203" customFormat="1" ht="45">
      <c r="A138" s="526">
        <v>51</v>
      </c>
      <c r="B138" s="526" t="s">
        <v>1262</v>
      </c>
      <c r="C138" s="526">
        <v>3</v>
      </c>
      <c r="D138" s="526">
        <v>10</v>
      </c>
      <c r="E138" s="526" t="s">
        <v>1804</v>
      </c>
      <c r="F138" s="526" t="s">
        <v>1586</v>
      </c>
      <c r="G138" s="526" t="s">
        <v>1805</v>
      </c>
      <c r="H138" s="260" t="s">
        <v>1806</v>
      </c>
      <c r="I138" s="260">
        <v>1</v>
      </c>
      <c r="J138" s="526" t="s">
        <v>1589</v>
      </c>
      <c r="K138" s="526"/>
      <c r="L138" s="526" t="s">
        <v>1552</v>
      </c>
      <c r="M138" s="596"/>
      <c r="N138" s="596">
        <v>95000</v>
      </c>
      <c r="O138" s="596"/>
      <c r="P138" s="596">
        <v>95000</v>
      </c>
      <c r="Q138" s="526" t="s">
        <v>1546</v>
      </c>
      <c r="R138" s="526" t="s">
        <v>1547</v>
      </c>
    </row>
    <row r="139" spans="1:18" s="203" customFormat="1" ht="45">
      <c r="A139" s="527"/>
      <c r="B139" s="606"/>
      <c r="C139" s="606"/>
      <c r="D139" s="606"/>
      <c r="E139" s="606"/>
      <c r="F139" s="606"/>
      <c r="G139" s="606"/>
      <c r="H139" s="260" t="s">
        <v>1807</v>
      </c>
      <c r="I139" s="260" t="s">
        <v>1808</v>
      </c>
      <c r="J139" s="606"/>
      <c r="K139" s="606"/>
      <c r="L139" s="606"/>
      <c r="M139" s="606"/>
      <c r="N139" s="606"/>
      <c r="O139" s="606"/>
      <c r="P139" s="606"/>
      <c r="Q139" s="606"/>
      <c r="R139" s="606"/>
    </row>
    <row r="140" spans="1:18" s="203" customFormat="1" ht="45">
      <c r="A140" s="526">
        <v>52</v>
      </c>
      <c r="B140" s="528" t="s">
        <v>1262</v>
      </c>
      <c r="C140" s="528">
        <v>3</v>
      </c>
      <c r="D140" s="528">
        <v>10</v>
      </c>
      <c r="E140" s="528" t="s">
        <v>1548</v>
      </c>
      <c r="F140" s="528" t="s">
        <v>1809</v>
      </c>
      <c r="G140" s="528" t="s">
        <v>1810</v>
      </c>
      <c r="H140" s="260" t="s">
        <v>1358</v>
      </c>
      <c r="I140" s="260">
        <v>1</v>
      </c>
      <c r="J140" s="528" t="s">
        <v>1551</v>
      </c>
      <c r="K140" s="528"/>
      <c r="L140" s="528" t="s">
        <v>38</v>
      </c>
      <c r="M140" s="598"/>
      <c r="N140" s="598">
        <v>77000</v>
      </c>
      <c r="O140" s="598"/>
      <c r="P140" s="598">
        <v>77000</v>
      </c>
      <c r="Q140" s="528" t="s">
        <v>1546</v>
      </c>
      <c r="R140" s="528" t="s">
        <v>1547</v>
      </c>
    </row>
    <row r="141" spans="1:18" s="203" customFormat="1" ht="45">
      <c r="A141" s="527"/>
      <c r="B141" s="607"/>
      <c r="C141" s="607"/>
      <c r="D141" s="607"/>
      <c r="E141" s="607"/>
      <c r="F141" s="607"/>
      <c r="G141" s="607"/>
      <c r="H141" s="260" t="s">
        <v>1811</v>
      </c>
      <c r="I141" s="260" t="s">
        <v>1808</v>
      </c>
      <c r="J141" s="607"/>
      <c r="K141" s="607"/>
      <c r="L141" s="607"/>
      <c r="M141" s="607"/>
      <c r="N141" s="607"/>
      <c r="O141" s="607"/>
      <c r="P141" s="607"/>
      <c r="Q141" s="607"/>
      <c r="R141" s="607"/>
    </row>
    <row r="142" spans="1:18" s="203" customFormat="1" ht="45">
      <c r="A142" s="526">
        <v>53</v>
      </c>
      <c r="B142" s="528" t="s">
        <v>1262</v>
      </c>
      <c r="C142" s="528">
        <v>3</v>
      </c>
      <c r="D142" s="528">
        <v>10</v>
      </c>
      <c r="E142" s="528" t="s">
        <v>1812</v>
      </c>
      <c r="F142" s="528" t="s">
        <v>1809</v>
      </c>
      <c r="G142" s="528" t="s">
        <v>1813</v>
      </c>
      <c r="H142" s="260" t="s">
        <v>1358</v>
      </c>
      <c r="I142" s="260">
        <v>1</v>
      </c>
      <c r="J142" s="528" t="s">
        <v>1589</v>
      </c>
      <c r="K142" s="528"/>
      <c r="L142" s="528" t="s">
        <v>38</v>
      </c>
      <c r="M142" s="598"/>
      <c r="N142" s="598">
        <v>38000</v>
      </c>
      <c r="O142" s="598"/>
      <c r="P142" s="598">
        <v>38000</v>
      </c>
      <c r="Q142" s="528" t="s">
        <v>1546</v>
      </c>
      <c r="R142" s="528" t="s">
        <v>1547</v>
      </c>
    </row>
    <row r="143" spans="1:18" s="203" customFormat="1" ht="45">
      <c r="A143" s="527"/>
      <c r="B143" s="607"/>
      <c r="C143" s="607"/>
      <c r="D143" s="607"/>
      <c r="E143" s="607"/>
      <c r="F143" s="607"/>
      <c r="G143" s="607"/>
      <c r="H143" s="260" t="s">
        <v>1807</v>
      </c>
      <c r="I143" s="260" t="s">
        <v>1808</v>
      </c>
      <c r="J143" s="607"/>
      <c r="K143" s="607"/>
      <c r="L143" s="607"/>
      <c r="M143" s="607"/>
      <c r="N143" s="607"/>
      <c r="O143" s="607"/>
      <c r="P143" s="607"/>
      <c r="Q143" s="607"/>
      <c r="R143" s="607"/>
    </row>
    <row r="144" spans="1:18" s="203" customFormat="1">
      <c r="A144" s="526">
        <v>54</v>
      </c>
      <c r="B144" s="528" t="s">
        <v>1250</v>
      </c>
      <c r="C144" s="528">
        <v>5</v>
      </c>
      <c r="D144" s="528">
        <v>11</v>
      </c>
      <c r="E144" s="528" t="s">
        <v>1564</v>
      </c>
      <c r="F144" s="528" t="s">
        <v>1565</v>
      </c>
      <c r="G144" s="528" t="s">
        <v>1814</v>
      </c>
      <c r="H144" s="260" t="s">
        <v>1567</v>
      </c>
      <c r="I144" s="260">
        <v>1</v>
      </c>
      <c r="J144" s="528" t="s">
        <v>1568</v>
      </c>
      <c r="K144" s="528"/>
      <c r="L144" s="528" t="s">
        <v>38</v>
      </c>
      <c r="M144" s="598"/>
      <c r="N144" s="598">
        <v>20000</v>
      </c>
      <c r="O144" s="598"/>
      <c r="P144" s="598">
        <v>20000</v>
      </c>
      <c r="Q144" s="528" t="s">
        <v>1546</v>
      </c>
      <c r="R144" s="528" t="s">
        <v>1547</v>
      </c>
    </row>
    <row r="145" spans="1:18" s="203" customFormat="1" ht="30">
      <c r="A145" s="527"/>
      <c r="B145" s="607"/>
      <c r="C145" s="607"/>
      <c r="D145" s="607"/>
      <c r="E145" s="607"/>
      <c r="F145" s="607"/>
      <c r="G145" s="607"/>
      <c r="H145" s="260" t="s">
        <v>1570</v>
      </c>
      <c r="I145" s="260" t="s">
        <v>1815</v>
      </c>
      <c r="J145" s="607"/>
      <c r="K145" s="607"/>
      <c r="L145" s="607"/>
      <c r="M145" s="607"/>
      <c r="N145" s="607"/>
      <c r="O145" s="607"/>
      <c r="P145" s="607"/>
      <c r="Q145" s="607"/>
      <c r="R145" s="607"/>
    </row>
    <row r="146" spans="1:18" s="203" customFormat="1">
      <c r="A146" s="526">
        <v>55</v>
      </c>
      <c r="B146" s="528" t="s">
        <v>1250</v>
      </c>
      <c r="C146" s="528">
        <v>5</v>
      </c>
      <c r="D146" s="528">
        <v>11</v>
      </c>
      <c r="E146" s="528" t="s">
        <v>1571</v>
      </c>
      <c r="F146" s="528" t="s">
        <v>1572</v>
      </c>
      <c r="G146" s="528" t="s">
        <v>1814</v>
      </c>
      <c r="H146" s="319" t="s">
        <v>1567</v>
      </c>
      <c r="I146" s="260">
        <v>1</v>
      </c>
      <c r="J146" s="526" t="s">
        <v>1573</v>
      </c>
      <c r="K146" s="526"/>
      <c r="L146" s="526" t="s">
        <v>38</v>
      </c>
      <c r="M146" s="596"/>
      <c r="N146" s="596">
        <v>30000</v>
      </c>
      <c r="O146" s="596"/>
      <c r="P146" s="596">
        <v>30000</v>
      </c>
      <c r="Q146" s="526" t="s">
        <v>1546</v>
      </c>
      <c r="R146" s="526" t="s">
        <v>1547</v>
      </c>
    </row>
    <row r="147" spans="1:18" s="203" customFormat="1" ht="30">
      <c r="A147" s="527"/>
      <c r="B147" s="607"/>
      <c r="C147" s="607"/>
      <c r="D147" s="607"/>
      <c r="E147" s="607"/>
      <c r="F147" s="607"/>
      <c r="G147" s="607"/>
      <c r="H147" s="260" t="s">
        <v>1570</v>
      </c>
      <c r="I147" s="260" t="s">
        <v>1816</v>
      </c>
      <c r="J147" s="606"/>
      <c r="K147" s="606"/>
      <c r="L147" s="606"/>
      <c r="M147" s="606"/>
      <c r="N147" s="606"/>
      <c r="O147" s="606"/>
      <c r="P147" s="606"/>
      <c r="Q147" s="606"/>
      <c r="R147" s="606"/>
    </row>
    <row r="148" spans="1:18" s="203" customFormat="1">
      <c r="A148" s="526">
        <v>56</v>
      </c>
      <c r="B148" s="528" t="s">
        <v>1250</v>
      </c>
      <c r="C148" s="528">
        <v>5</v>
      </c>
      <c r="D148" s="528">
        <v>11</v>
      </c>
      <c r="E148" s="528" t="s">
        <v>1817</v>
      </c>
      <c r="F148" s="528" t="s">
        <v>1818</v>
      </c>
      <c r="G148" s="528" t="s">
        <v>1814</v>
      </c>
      <c r="H148" s="260" t="s">
        <v>1567</v>
      </c>
      <c r="I148" s="260">
        <v>1</v>
      </c>
      <c r="J148" s="528" t="s">
        <v>1799</v>
      </c>
      <c r="K148" s="528"/>
      <c r="L148" s="528" t="s">
        <v>38</v>
      </c>
      <c r="M148" s="598"/>
      <c r="N148" s="598">
        <v>30000</v>
      </c>
      <c r="O148" s="598"/>
      <c r="P148" s="598">
        <v>30000</v>
      </c>
      <c r="Q148" s="528" t="s">
        <v>1546</v>
      </c>
      <c r="R148" s="528" t="s">
        <v>1547</v>
      </c>
    </row>
    <row r="149" spans="1:18" s="203" customFormat="1" ht="30">
      <c r="A149" s="527"/>
      <c r="B149" s="607"/>
      <c r="C149" s="607"/>
      <c r="D149" s="607"/>
      <c r="E149" s="607"/>
      <c r="F149" s="607"/>
      <c r="G149" s="607"/>
      <c r="H149" s="260" t="s">
        <v>1570</v>
      </c>
      <c r="I149" s="260" t="s">
        <v>1800</v>
      </c>
      <c r="J149" s="607"/>
      <c r="K149" s="607"/>
      <c r="L149" s="607"/>
      <c r="M149" s="607"/>
      <c r="N149" s="607"/>
      <c r="O149" s="607"/>
      <c r="P149" s="607"/>
      <c r="Q149" s="607"/>
      <c r="R149" s="607"/>
    </row>
    <row r="150" spans="1:18" s="203" customFormat="1" ht="30">
      <c r="A150" s="526">
        <v>57</v>
      </c>
      <c r="B150" s="528" t="s">
        <v>1250</v>
      </c>
      <c r="C150" s="528">
        <v>2</v>
      </c>
      <c r="D150" s="528">
        <v>12</v>
      </c>
      <c r="E150" s="528" t="s">
        <v>1819</v>
      </c>
      <c r="F150" s="528" t="s">
        <v>1560</v>
      </c>
      <c r="G150" s="528" t="s">
        <v>1820</v>
      </c>
      <c r="H150" s="260" t="s">
        <v>1562</v>
      </c>
      <c r="I150" s="260">
        <v>1</v>
      </c>
      <c r="J150" s="528" t="s">
        <v>1557</v>
      </c>
      <c r="K150" s="528"/>
      <c r="L150" s="528" t="s">
        <v>38</v>
      </c>
      <c r="M150" s="598"/>
      <c r="N150" s="598">
        <v>81000</v>
      </c>
      <c r="O150" s="598"/>
      <c r="P150" s="598">
        <v>81000</v>
      </c>
      <c r="Q150" s="528" t="s">
        <v>1546</v>
      </c>
      <c r="R150" s="528" t="s">
        <v>1547</v>
      </c>
    </row>
    <row r="151" spans="1:18" s="203" customFormat="1" ht="45">
      <c r="A151" s="531"/>
      <c r="B151" s="528"/>
      <c r="C151" s="528"/>
      <c r="D151" s="528"/>
      <c r="E151" s="528"/>
      <c r="F151" s="528"/>
      <c r="G151" s="528"/>
      <c r="H151" s="260" t="s">
        <v>1821</v>
      </c>
      <c r="I151" s="260" t="s">
        <v>1822</v>
      </c>
      <c r="J151" s="528"/>
      <c r="K151" s="528"/>
      <c r="L151" s="528"/>
      <c r="M151" s="528"/>
      <c r="N151" s="528"/>
      <c r="O151" s="528"/>
      <c r="P151" s="528"/>
      <c r="Q151" s="528"/>
      <c r="R151" s="528"/>
    </row>
    <row r="152" spans="1:18" s="203" customFormat="1" ht="45">
      <c r="A152" s="527"/>
      <c r="B152" s="528"/>
      <c r="C152" s="528"/>
      <c r="D152" s="528"/>
      <c r="E152" s="528"/>
      <c r="F152" s="528"/>
      <c r="G152" s="528"/>
      <c r="H152" s="260" t="s">
        <v>1807</v>
      </c>
      <c r="I152" s="260" t="s">
        <v>1822</v>
      </c>
      <c r="J152" s="528"/>
      <c r="K152" s="528"/>
      <c r="L152" s="528"/>
      <c r="M152" s="528"/>
      <c r="N152" s="528"/>
      <c r="O152" s="528"/>
      <c r="P152" s="528"/>
      <c r="Q152" s="528"/>
      <c r="R152" s="528"/>
    </row>
    <row r="153" spans="1:18" s="203" customFormat="1" ht="45">
      <c r="A153" s="526">
        <v>58</v>
      </c>
      <c r="B153" s="528" t="s">
        <v>1250</v>
      </c>
      <c r="C153" s="528">
        <v>2</v>
      </c>
      <c r="D153" s="528">
        <v>12</v>
      </c>
      <c r="E153" s="528" t="s">
        <v>1581</v>
      </c>
      <c r="F153" s="528" t="s">
        <v>1560</v>
      </c>
      <c r="G153" s="528" t="s">
        <v>1582</v>
      </c>
      <c r="H153" s="319" t="s">
        <v>1823</v>
      </c>
      <c r="I153" s="260">
        <v>2</v>
      </c>
      <c r="J153" s="528" t="s">
        <v>1824</v>
      </c>
      <c r="K153" s="528"/>
      <c r="L153" s="528" t="s">
        <v>35</v>
      </c>
      <c r="M153" s="598"/>
      <c r="N153" s="598">
        <v>125000</v>
      </c>
      <c r="O153" s="598"/>
      <c r="P153" s="598">
        <v>125000</v>
      </c>
      <c r="Q153" s="528" t="s">
        <v>1546</v>
      </c>
      <c r="R153" s="528" t="s">
        <v>1547</v>
      </c>
    </row>
    <row r="154" spans="1:18" s="203" customFormat="1" ht="60">
      <c r="A154" s="527"/>
      <c r="B154" s="528"/>
      <c r="C154" s="528"/>
      <c r="D154" s="528"/>
      <c r="E154" s="528"/>
      <c r="F154" s="528"/>
      <c r="G154" s="528"/>
      <c r="H154" s="260" t="s">
        <v>1825</v>
      </c>
      <c r="I154" s="260" t="s">
        <v>1826</v>
      </c>
      <c r="J154" s="528"/>
      <c r="K154" s="528"/>
      <c r="L154" s="528"/>
      <c r="M154" s="528"/>
      <c r="N154" s="528"/>
      <c r="O154" s="528"/>
      <c r="P154" s="528"/>
      <c r="Q154" s="528"/>
      <c r="R154" s="528"/>
    </row>
    <row r="155" spans="1:18" s="203" customFormat="1" ht="60">
      <c r="A155" s="260">
        <v>59</v>
      </c>
      <c r="B155" s="260" t="s">
        <v>1250</v>
      </c>
      <c r="C155" s="260">
        <v>2</v>
      </c>
      <c r="D155" s="260">
        <v>12</v>
      </c>
      <c r="E155" s="260" t="s">
        <v>1827</v>
      </c>
      <c r="F155" s="260" t="s">
        <v>1828</v>
      </c>
      <c r="G155" s="260" t="s">
        <v>1829</v>
      </c>
      <c r="H155" s="260" t="s">
        <v>1445</v>
      </c>
      <c r="I155" s="260">
        <v>1</v>
      </c>
      <c r="J155" s="260" t="s">
        <v>1580</v>
      </c>
      <c r="K155" s="260"/>
      <c r="L155" s="260" t="s">
        <v>35</v>
      </c>
      <c r="M155" s="287"/>
      <c r="N155" s="287">
        <v>25000</v>
      </c>
      <c r="O155" s="287"/>
      <c r="P155" s="287">
        <v>25000</v>
      </c>
      <c r="Q155" s="260" t="s">
        <v>1546</v>
      </c>
      <c r="R155" s="260" t="s">
        <v>1547</v>
      </c>
    </row>
    <row r="156" spans="1:18" s="203" customFormat="1" ht="45">
      <c r="A156" s="526">
        <v>60</v>
      </c>
      <c r="B156" s="526" t="s">
        <v>1250</v>
      </c>
      <c r="C156" s="526">
        <v>2</v>
      </c>
      <c r="D156" s="526">
        <v>12</v>
      </c>
      <c r="E156" s="526" t="s">
        <v>1830</v>
      </c>
      <c r="F156" s="526" t="s">
        <v>1828</v>
      </c>
      <c r="G156" s="526" t="s">
        <v>1831</v>
      </c>
      <c r="H156" s="260" t="s">
        <v>1445</v>
      </c>
      <c r="I156" s="260">
        <v>16</v>
      </c>
      <c r="J156" s="526" t="s">
        <v>1580</v>
      </c>
      <c r="K156" s="526"/>
      <c r="L156" s="526" t="s">
        <v>35</v>
      </c>
      <c r="M156" s="596"/>
      <c r="N156" s="596">
        <v>19000</v>
      </c>
      <c r="O156" s="596"/>
      <c r="P156" s="596">
        <v>19000</v>
      </c>
      <c r="Q156" s="526" t="s">
        <v>1546</v>
      </c>
      <c r="R156" s="526" t="s">
        <v>1547</v>
      </c>
    </row>
    <row r="157" spans="1:18" s="203" customFormat="1" ht="45">
      <c r="A157" s="527"/>
      <c r="B157" s="527"/>
      <c r="C157" s="527"/>
      <c r="D157" s="527"/>
      <c r="E157" s="527"/>
      <c r="F157" s="527"/>
      <c r="G157" s="527"/>
      <c r="H157" s="260" t="s">
        <v>1807</v>
      </c>
      <c r="I157" s="260" t="s">
        <v>1832</v>
      </c>
      <c r="J157" s="527"/>
      <c r="K157" s="527"/>
      <c r="L157" s="527"/>
      <c r="M157" s="527"/>
      <c r="N157" s="527"/>
      <c r="O157" s="527"/>
      <c r="P157" s="527"/>
      <c r="Q157" s="527"/>
      <c r="R157" s="527"/>
    </row>
    <row r="158" spans="1:18" s="203" customFormat="1">
      <c r="A158" s="526">
        <v>61</v>
      </c>
      <c r="B158" s="528" t="s">
        <v>1262</v>
      </c>
      <c r="C158" s="528">
        <v>1.3</v>
      </c>
      <c r="D158" s="528">
        <v>13</v>
      </c>
      <c r="E158" s="528" t="s">
        <v>1597</v>
      </c>
      <c r="F158" s="528" t="s">
        <v>1598</v>
      </c>
      <c r="G158" s="528" t="s">
        <v>1814</v>
      </c>
      <c r="H158" s="260" t="s">
        <v>1567</v>
      </c>
      <c r="I158" s="260">
        <v>1</v>
      </c>
      <c r="J158" s="528" t="s">
        <v>1599</v>
      </c>
      <c r="K158" s="528"/>
      <c r="L158" s="528" t="s">
        <v>35</v>
      </c>
      <c r="M158" s="598"/>
      <c r="N158" s="598">
        <v>6000</v>
      </c>
      <c r="O158" s="598"/>
      <c r="P158" s="598">
        <v>6000</v>
      </c>
      <c r="Q158" s="528" t="s">
        <v>1546</v>
      </c>
      <c r="R158" s="528" t="s">
        <v>1547</v>
      </c>
    </row>
    <row r="159" spans="1:18" s="203" customFormat="1" ht="30">
      <c r="A159" s="527"/>
      <c r="B159" s="528"/>
      <c r="C159" s="528"/>
      <c r="D159" s="528"/>
      <c r="E159" s="528"/>
      <c r="F159" s="528"/>
      <c r="G159" s="528"/>
      <c r="H159" s="260" t="s">
        <v>1570</v>
      </c>
      <c r="I159" s="260" t="s">
        <v>1833</v>
      </c>
      <c r="J159" s="528"/>
      <c r="K159" s="528"/>
      <c r="L159" s="528"/>
      <c r="M159" s="528"/>
      <c r="N159" s="528"/>
      <c r="O159" s="528"/>
      <c r="P159" s="528"/>
      <c r="Q159" s="528"/>
      <c r="R159" s="528"/>
    </row>
    <row r="160" spans="1:18" s="203" customFormat="1">
      <c r="A160" s="526">
        <v>62</v>
      </c>
      <c r="B160" s="528" t="s">
        <v>1262</v>
      </c>
      <c r="C160" s="528">
        <v>1.3</v>
      </c>
      <c r="D160" s="528">
        <v>13</v>
      </c>
      <c r="E160" s="528" t="s">
        <v>1601</v>
      </c>
      <c r="F160" s="528" t="s">
        <v>1602</v>
      </c>
      <c r="G160" s="528" t="s">
        <v>1814</v>
      </c>
      <c r="H160" s="260" t="s">
        <v>1567</v>
      </c>
      <c r="I160" s="260">
        <v>1</v>
      </c>
      <c r="J160" s="583" t="s">
        <v>1603</v>
      </c>
      <c r="K160" s="528"/>
      <c r="L160" s="528" t="s">
        <v>35</v>
      </c>
      <c r="M160" s="598"/>
      <c r="N160" s="598">
        <v>20000</v>
      </c>
      <c r="O160" s="598"/>
      <c r="P160" s="598">
        <v>20000</v>
      </c>
      <c r="Q160" s="528" t="s">
        <v>1546</v>
      </c>
      <c r="R160" s="528" t="s">
        <v>1547</v>
      </c>
    </row>
    <row r="161" spans="1:18" s="203" customFormat="1" ht="30">
      <c r="A161" s="527"/>
      <c r="B161" s="528"/>
      <c r="C161" s="528"/>
      <c r="D161" s="528"/>
      <c r="E161" s="528"/>
      <c r="F161" s="528"/>
      <c r="G161" s="528"/>
      <c r="H161" s="260" t="s">
        <v>1570</v>
      </c>
      <c r="I161" s="260" t="s">
        <v>1834</v>
      </c>
      <c r="J161" s="585"/>
      <c r="K161" s="528"/>
      <c r="L161" s="528"/>
      <c r="M161" s="528"/>
      <c r="N161" s="528"/>
      <c r="O161" s="528"/>
      <c r="P161" s="528"/>
      <c r="Q161" s="528"/>
      <c r="R161" s="528"/>
    </row>
    <row r="162" spans="1:18" s="203" customFormat="1" ht="30">
      <c r="A162" s="526">
        <v>63</v>
      </c>
      <c r="B162" s="528" t="s">
        <v>1262</v>
      </c>
      <c r="C162" s="528">
        <v>1.3</v>
      </c>
      <c r="D162" s="528">
        <v>13</v>
      </c>
      <c r="E162" s="528" t="s">
        <v>1607</v>
      </c>
      <c r="F162" s="528" t="s">
        <v>1608</v>
      </c>
      <c r="G162" s="528" t="s">
        <v>1609</v>
      </c>
      <c r="H162" s="260" t="s">
        <v>1401</v>
      </c>
      <c r="I162" s="260" t="s">
        <v>1835</v>
      </c>
      <c r="J162" s="528" t="s">
        <v>1610</v>
      </c>
      <c r="K162" s="528"/>
      <c r="L162" s="528" t="s">
        <v>35</v>
      </c>
      <c r="M162" s="598"/>
      <c r="N162" s="598">
        <v>30000</v>
      </c>
      <c r="O162" s="598"/>
      <c r="P162" s="598">
        <v>30000</v>
      </c>
      <c r="Q162" s="528" t="s">
        <v>1546</v>
      </c>
      <c r="R162" s="528" t="s">
        <v>1547</v>
      </c>
    </row>
    <row r="163" spans="1:18" s="203" customFormat="1" ht="30">
      <c r="A163" s="527"/>
      <c r="B163" s="528"/>
      <c r="C163" s="528"/>
      <c r="D163" s="528"/>
      <c r="E163" s="528"/>
      <c r="F163" s="528"/>
      <c r="G163" s="528"/>
      <c r="H163" s="260" t="s">
        <v>1254</v>
      </c>
      <c r="I163" s="260" t="s">
        <v>1836</v>
      </c>
      <c r="J163" s="528"/>
      <c r="K163" s="528"/>
      <c r="L163" s="528"/>
      <c r="M163" s="528"/>
      <c r="N163" s="528"/>
      <c r="O163" s="528"/>
      <c r="P163" s="528"/>
      <c r="Q163" s="528"/>
      <c r="R163" s="528"/>
    </row>
    <row r="164" spans="1:18" s="203" customFormat="1">
      <c r="A164" s="526">
        <v>64</v>
      </c>
      <c r="B164" s="528" t="s">
        <v>1262</v>
      </c>
      <c r="C164" s="528">
        <v>1.3</v>
      </c>
      <c r="D164" s="528">
        <v>13</v>
      </c>
      <c r="E164" s="583" t="s">
        <v>1837</v>
      </c>
      <c r="F164" s="528" t="s">
        <v>1613</v>
      </c>
      <c r="G164" s="583" t="s">
        <v>1566</v>
      </c>
      <c r="H164" s="260" t="s">
        <v>1567</v>
      </c>
      <c r="I164" s="260">
        <v>1</v>
      </c>
      <c r="J164" s="528" t="s">
        <v>1838</v>
      </c>
      <c r="K164" s="528"/>
      <c r="L164" s="528" t="s">
        <v>35</v>
      </c>
      <c r="M164" s="598"/>
      <c r="N164" s="598">
        <v>5000</v>
      </c>
      <c r="O164" s="598"/>
      <c r="P164" s="598">
        <v>5000</v>
      </c>
      <c r="Q164" s="528" t="s">
        <v>1546</v>
      </c>
      <c r="R164" s="528" t="s">
        <v>1547</v>
      </c>
    </row>
    <row r="165" spans="1:18" s="203" customFormat="1" ht="30">
      <c r="A165" s="527"/>
      <c r="B165" s="528"/>
      <c r="C165" s="528"/>
      <c r="D165" s="528"/>
      <c r="E165" s="585"/>
      <c r="F165" s="528"/>
      <c r="G165" s="585"/>
      <c r="H165" s="260" t="s">
        <v>1570</v>
      </c>
      <c r="I165" s="260" t="s">
        <v>1834</v>
      </c>
      <c r="J165" s="528"/>
      <c r="K165" s="528"/>
      <c r="L165" s="528"/>
      <c r="M165" s="528"/>
      <c r="N165" s="528"/>
      <c r="O165" s="528"/>
      <c r="P165" s="528"/>
      <c r="Q165" s="528"/>
      <c r="R165" s="528"/>
    </row>
    <row r="166" spans="1:18" s="203" customFormat="1" ht="45">
      <c r="A166" s="526">
        <v>65</v>
      </c>
      <c r="B166" s="528" t="s">
        <v>1262</v>
      </c>
      <c r="C166" s="528">
        <v>1.3</v>
      </c>
      <c r="D166" s="528">
        <v>13</v>
      </c>
      <c r="E166" s="528" t="s">
        <v>1839</v>
      </c>
      <c r="F166" s="528" t="s">
        <v>1840</v>
      </c>
      <c r="G166" s="528" t="s">
        <v>1841</v>
      </c>
      <c r="H166" s="319" t="s">
        <v>1842</v>
      </c>
      <c r="I166" s="260">
        <v>1</v>
      </c>
      <c r="J166" s="528" t="s">
        <v>1843</v>
      </c>
      <c r="K166" s="528"/>
      <c r="L166" s="528" t="s">
        <v>35</v>
      </c>
      <c r="M166" s="598"/>
      <c r="N166" s="598">
        <v>10000</v>
      </c>
      <c r="O166" s="598"/>
      <c r="P166" s="598">
        <v>10000</v>
      </c>
      <c r="Q166" s="528" t="s">
        <v>1546</v>
      </c>
      <c r="R166" s="528" t="s">
        <v>1547</v>
      </c>
    </row>
    <row r="167" spans="1:18" s="203" customFormat="1" ht="60">
      <c r="A167" s="527"/>
      <c r="B167" s="528"/>
      <c r="C167" s="528"/>
      <c r="D167" s="528"/>
      <c r="E167" s="528"/>
      <c r="F167" s="528"/>
      <c r="G167" s="528"/>
      <c r="H167" s="320" t="s">
        <v>1270</v>
      </c>
      <c r="I167" s="260" t="s">
        <v>1844</v>
      </c>
      <c r="J167" s="528"/>
      <c r="K167" s="528"/>
      <c r="L167" s="528"/>
      <c r="M167" s="528"/>
      <c r="N167" s="528"/>
      <c r="O167" s="528"/>
      <c r="P167" s="528"/>
      <c r="Q167" s="528"/>
      <c r="R167" s="528"/>
    </row>
    <row r="168" spans="1:18" s="203" customFormat="1" ht="45">
      <c r="A168" s="526">
        <v>66</v>
      </c>
      <c r="B168" s="526" t="s">
        <v>1250</v>
      </c>
      <c r="C168" s="526">
        <v>1.3</v>
      </c>
      <c r="D168" s="526">
        <v>13</v>
      </c>
      <c r="E168" s="526" t="s">
        <v>1845</v>
      </c>
      <c r="F168" s="526" t="s">
        <v>1846</v>
      </c>
      <c r="G168" s="526" t="s">
        <v>1847</v>
      </c>
      <c r="H168" s="260" t="s">
        <v>1556</v>
      </c>
      <c r="I168" s="260" t="s">
        <v>1848</v>
      </c>
      <c r="J168" s="526" t="s">
        <v>1610</v>
      </c>
      <c r="K168" s="526"/>
      <c r="L168" s="526" t="s">
        <v>35</v>
      </c>
      <c r="M168" s="596"/>
      <c r="N168" s="596">
        <v>69000</v>
      </c>
      <c r="O168" s="596"/>
      <c r="P168" s="596">
        <v>69000</v>
      </c>
      <c r="Q168" s="526" t="s">
        <v>1546</v>
      </c>
      <c r="R168" s="526" t="s">
        <v>1547</v>
      </c>
    </row>
    <row r="169" spans="1:18" s="203" customFormat="1" ht="45">
      <c r="A169" s="531"/>
      <c r="B169" s="531"/>
      <c r="C169" s="531"/>
      <c r="D169" s="531"/>
      <c r="E169" s="531"/>
      <c r="F169" s="531"/>
      <c r="G169" s="531"/>
      <c r="H169" s="260" t="s">
        <v>1445</v>
      </c>
      <c r="I169" s="260">
        <v>1</v>
      </c>
      <c r="J169" s="531"/>
      <c r="K169" s="531"/>
      <c r="L169" s="531"/>
      <c r="M169" s="531"/>
      <c r="N169" s="531"/>
      <c r="O169" s="531"/>
      <c r="P169" s="531"/>
      <c r="Q169" s="531"/>
      <c r="R169" s="531"/>
    </row>
    <row r="170" spans="1:18" s="203" customFormat="1" ht="45">
      <c r="A170" s="527"/>
      <c r="B170" s="527"/>
      <c r="C170" s="527"/>
      <c r="D170" s="527"/>
      <c r="E170" s="527"/>
      <c r="F170" s="527"/>
      <c r="G170" s="527"/>
      <c r="H170" s="260" t="s">
        <v>1849</v>
      </c>
      <c r="I170" s="260" t="s">
        <v>1808</v>
      </c>
      <c r="J170" s="527"/>
      <c r="K170" s="527"/>
      <c r="L170" s="527"/>
      <c r="M170" s="527"/>
      <c r="N170" s="527"/>
      <c r="O170" s="527"/>
      <c r="P170" s="527"/>
      <c r="Q170" s="527"/>
      <c r="R170" s="527"/>
    </row>
    <row r="171" spans="1:18" s="203" customFormat="1">
      <c r="A171" s="526">
        <v>67</v>
      </c>
      <c r="B171" s="528" t="s">
        <v>1250</v>
      </c>
      <c r="C171" s="528">
        <v>5</v>
      </c>
      <c r="D171" s="528">
        <v>4</v>
      </c>
      <c r="E171" s="528" t="s">
        <v>1850</v>
      </c>
      <c r="F171" s="528" t="s">
        <v>1851</v>
      </c>
      <c r="G171" s="528" t="s">
        <v>825</v>
      </c>
      <c r="H171" s="260" t="s">
        <v>1852</v>
      </c>
      <c r="I171" s="260">
        <v>1</v>
      </c>
      <c r="J171" s="528" t="s">
        <v>1853</v>
      </c>
      <c r="K171" s="528"/>
      <c r="L171" s="528" t="s">
        <v>42</v>
      </c>
      <c r="M171" s="608"/>
      <c r="N171" s="598">
        <v>74121</v>
      </c>
      <c r="O171" s="528"/>
      <c r="P171" s="598">
        <v>54000</v>
      </c>
      <c r="Q171" s="528" t="s">
        <v>1854</v>
      </c>
      <c r="R171" s="528" t="s">
        <v>1855</v>
      </c>
    </row>
    <row r="172" spans="1:18" s="203" customFormat="1" ht="30">
      <c r="A172" s="527"/>
      <c r="B172" s="528"/>
      <c r="C172" s="528"/>
      <c r="D172" s="528"/>
      <c r="E172" s="528"/>
      <c r="F172" s="528"/>
      <c r="G172" s="528"/>
      <c r="H172" s="260" t="s">
        <v>1856</v>
      </c>
      <c r="I172" s="260">
        <v>20</v>
      </c>
      <c r="J172" s="528"/>
      <c r="K172" s="528"/>
      <c r="L172" s="528"/>
      <c r="M172" s="609"/>
      <c r="N172" s="528"/>
      <c r="O172" s="528"/>
      <c r="P172" s="528"/>
      <c r="Q172" s="528"/>
      <c r="R172" s="528"/>
    </row>
    <row r="173" spans="1:18" s="203" customFormat="1">
      <c r="A173" s="526">
        <v>68</v>
      </c>
      <c r="B173" s="528" t="s">
        <v>47</v>
      </c>
      <c r="C173" s="528">
        <v>5</v>
      </c>
      <c r="D173" s="528">
        <v>4</v>
      </c>
      <c r="E173" s="528" t="s">
        <v>1857</v>
      </c>
      <c r="F173" s="528" t="s">
        <v>1858</v>
      </c>
      <c r="G173" s="528" t="s">
        <v>196</v>
      </c>
      <c r="H173" s="260" t="s">
        <v>1859</v>
      </c>
      <c r="I173" s="260">
        <v>3</v>
      </c>
      <c r="J173" s="610" t="s">
        <v>1860</v>
      </c>
      <c r="K173" s="528"/>
      <c r="L173" s="528" t="s">
        <v>35</v>
      </c>
      <c r="M173" s="528"/>
      <c r="N173" s="598">
        <v>114361.25</v>
      </c>
      <c r="O173" s="528"/>
      <c r="P173" s="598">
        <v>94736.25</v>
      </c>
      <c r="Q173" s="528" t="s">
        <v>1861</v>
      </c>
      <c r="R173" s="528" t="s">
        <v>1862</v>
      </c>
    </row>
    <row r="174" spans="1:18" s="203" customFormat="1" ht="30">
      <c r="A174" s="531"/>
      <c r="B174" s="528"/>
      <c r="C174" s="528"/>
      <c r="D174" s="528"/>
      <c r="E174" s="528"/>
      <c r="F174" s="528"/>
      <c r="G174" s="528"/>
      <c r="H174" s="260" t="s">
        <v>162</v>
      </c>
      <c r="I174" s="260">
        <v>75</v>
      </c>
      <c r="J174" s="611"/>
      <c r="K174" s="528"/>
      <c r="L174" s="528"/>
      <c r="M174" s="528"/>
      <c r="N174" s="528"/>
      <c r="O174" s="528"/>
      <c r="P174" s="528"/>
      <c r="Q174" s="528"/>
      <c r="R174" s="528"/>
    </row>
    <row r="175" spans="1:18" s="203" customFormat="1">
      <c r="A175" s="531"/>
      <c r="B175" s="528"/>
      <c r="C175" s="528"/>
      <c r="D175" s="528"/>
      <c r="E175" s="528"/>
      <c r="F175" s="528"/>
      <c r="G175" s="528"/>
      <c r="H175" s="260" t="s">
        <v>1852</v>
      </c>
      <c r="I175" s="260">
        <v>3</v>
      </c>
      <c r="J175" s="611"/>
      <c r="K175" s="528"/>
      <c r="L175" s="528"/>
      <c r="M175" s="528"/>
      <c r="N175" s="528"/>
      <c r="O175" s="528"/>
      <c r="P175" s="528"/>
      <c r="Q175" s="528"/>
      <c r="R175" s="528"/>
    </row>
    <row r="176" spans="1:18" s="203" customFormat="1" ht="30">
      <c r="A176" s="527"/>
      <c r="B176" s="528"/>
      <c r="C176" s="528"/>
      <c r="D176" s="528"/>
      <c r="E176" s="528"/>
      <c r="F176" s="528"/>
      <c r="G176" s="528"/>
      <c r="H176" s="260" t="s">
        <v>1856</v>
      </c>
      <c r="I176" s="260">
        <v>75</v>
      </c>
      <c r="J176" s="612"/>
      <c r="K176" s="528"/>
      <c r="L176" s="528"/>
      <c r="M176" s="528"/>
      <c r="N176" s="528"/>
      <c r="O176" s="528"/>
      <c r="P176" s="528"/>
      <c r="Q176" s="528"/>
      <c r="R176" s="528"/>
    </row>
    <row r="177" spans="1:18" s="203" customFormat="1">
      <c r="A177" s="526">
        <v>69</v>
      </c>
      <c r="B177" s="528" t="s">
        <v>47</v>
      </c>
      <c r="C177" s="528">
        <v>1</v>
      </c>
      <c r="D177" s="528">
        <v>6</v>
      </c>
      <c r="E177" s="528" t="s">
        <v>1863</v>
      </c>
      <c r="F177" s="528" t="s">
        <v>1864</v>
      </c>
      <c r="G177" s="528" t="s">
        <v>1865</v>
      </c>
      <c r="H177" s="319" t="s">
        <v>1859</v>
      </c>
      <c r="I177" s="260">
        <v>1</v>
      </c>
      <c r="J177" s="528" t="s">
        <v>1866</v>
      </c>
      <c r="K177" s="528"/>
      <c r="L177" s="528" t="s">
        <v>35</v>
      </c>
      <c r="M177" s="528"/>
      <c r="N177" s="598">
        <v>42251.45</v>
      </c>
      <c r="O177" s="528"/>
      <c r="P177" s="598">
        <v>36699.699999999997</v>
      </c>
      <c r="Q177" s="528" t="s">
        <v>1867</v>
      </c>
      <c r="R177" s="528" t="s">
        <v>1868</v>
      </c>
    </row>
    <row r="178" spans="1:18" s="203" customFormat="1" ht="30">
      <c r="A178" s="531"/>
      <c r="B178" s="528"/>
      <c r="C178" s="528"/>
      <c r="D178" s="528"/>
      <c r="E178" s="528"/>
      <c r="F178" s="528"/>
      <c r="G178" s="528"/>
      <c r="H178" s="320" t="s">
        <v>162</v>
      </c>
      <c r="I178" s="260" t="s">
        <v>1869</v>
      </c>
      <c r="J178" s="528"/>
      <c r="K178" s="528"/>
      <c r="L178" s="528"/>
      <c r="M178" s="528"/>
      <c r="N178" s="528"/>
      <c r="O178" s="528"/>
      <c r="P178" s="528"/>
      <c r="Q178" s="528"/>
      <c r="R178" s="528"/>
    </row>
    <row r="179" spans="1:18" s="203" customFormat="1">
      <c r="A179" s="531"/>
      <c r="B179" s="528"/>
      <c r="C179" s="528"/>
      <c r="D179" s="528"/>
      <c r="E179" s="528"/>
      <c r="F179" s="528"/>
      <c r="G179" s="528"/>
      <c r="H179" s="320" t="s">
        <v>1852</v>
      </c>
      <c r="I179" s="260">
        <v>1</v>
      </c>
      <c r="J179" s="528"/>
      <c r="K179" s="528"/>
      <c r="L179" s="528"/>
      <c r="M179" s="528"/>
      <c r="N179" s="528"/>
      <c r="O179" s="528"/>
      <c r="P179" s="528"/>
      <c r="Q179" s="528"/>
      <c r="R179" s="528"/>
    </row>
    <row r="180" spans="1:18" s="203" customFormat="1" ht="30">
      <c r="A180" s="531"/>
      <c r="B180" s="528"/>
      <c r="C180" s="528"/>
      <c r="D180" s="528"/>
      <c r="E180" s="528"/>
      <c r="F180" s="528"/>
      <c r="G180" s="528"/>
      <c r="H180" s="320" t="s">
        <v>1856</v>
      </c>
      <c r="I180" s="260" t="s">
        <v>1869</v>
      </c>
      <c r="J180" s="528"/>
      <c r="K180" s="528"/>
      <c r="L180" s="528"/>
      <c r="M180" s="528"/>
      <c r="N180" s="528"/>
      <c r="O180" s="528"/>
      <c r="P180" s="528"/>
      <c r="Q180" s="528"/>
      <c r="R180" s="528"/>
    </row>
    <row r="181" spans="1:18" s="203" customFormat="1" ht="60">
      <c r="A181" s="531"/>
      <c r="B181" s="528"/>
      <c r="C181" s="528"/>
      <c r="D181" s="528"/>
      <c r="E181" s="528"/>
      <c r="F181" s="528"/>
      <c r="G181" s="528"/>
      <c r="H181" s="320" t="s">
        <v>1870</v>
      </c>
      <c r="I181" s="260">
        <v>5</v>
      </c>
      <c r="J181" s="528"/>
      <c r="K181" s="528"/>
      <c r="L181" s="528"/>
      <c r="M181" s="528"/>
      <c r="N181" s="528"/>
      <c r="O181" s="528"/>
      <c r="P181" s="528"/>
      <c r="Q181" s="528"/>
      <c r="R181" s="528"/>
    </row>
    <row r="182" spans="1:18" s="203" customFormat="1">
      <c r="A182" s="531"/>
      <c r="B182" s="528"/>
      <c r="C182" s="528"/>
      <c r="D182" s="528"/>
      <c r="E182" s="528"/>
      <c r="F182" s="528"/>
      <c r="G182" s="528"/>
      <c r="H182" s="320" t="s">
        <v>1871</v>
      </c>
      <c r="I182" s="260">
        <v>3000</v>
      </c>
      <c r="J182" s="528"/>
      <c r="K182" s="528"/>
      <c r="L182" s="528"/>
      <c r="M182" s="528"/>
      <c r="N182" s="528"/>
      <c r="O182" s="528"/>
      <c r="P182" s="528"/>
      <c r="Q182" s="528"/>
      <c r="R182" s="528"/>
    </row>
    <row r="183" spans="1:18" s="203" customFormat="1">
      <c r="A183" s="527"/>
      <c r="B183" s="528"/>
      <c r="C183" s="528"/>
      <c r="D183" s="528"/>
      <c r="E183" s="528"/>
      <c r="F183" s="528"/>
      <c r="G183" s="528"/>
      <c r="H183" s="320" t="s">
        <v>1872</v>
      </c>
      <c r="I183" s="260">
        <v>1</v>
      </c>
      <c r="J183" s="528"/>
      <c r="K183" s="528"/>
      <c r="L183" s="528"/>
      <c r="M183" s="528"/>
      <c r="N183" s="528"/>
      <c r="O183" s="528"/>
      <c r="P183" s="528"/>
      <c r="Q183" s="528"/>
      <c r="R183" s="528"/>
    </row>
    <row r="184" spans="1:18" s="203" customFormat="1">
      <c r="A184" s="526">
        <v>70</v>
      </c>
      <c r="B184" s="528" t="s">
        <v>1262</v>
      </c>
      <c r="C184" s="528">
        <v>1</v>
      </c>
      <c r="D184" s="528">
        <v>6</v>
      </c>
      <c r="E184" s="528" t="s">
        <v>1873</v>
      </c>
      <c r="F184" s="528" t="s">
        <v>1874</v>
      </c>
      <c r="G184" s="528" t="s">
        <v>843</v>
      </c>
      <c r="H184" s="260" t="s">
        <v>1859</v>
      </c>
      <c r="I184" s="260">
        <v>1</v>
      </c>
      <c r="J184" s="528" t="s">
        <v>1455</v>
      </c>
      <c r="K184" s="528"/>
      <c r="L184" s="528" t="s">
        <v>38</v>
      </c>
      <c r="M184" s="528"/>
      <c r="N184" s="598">
        <v>13449.4</v>
      </c>
      <c r="O184" s="528"/>
      <c r="P184" s="598">
        <v>11730.19</v>
      </c>
      <c r="Q184" s="528" t="s">
        <v>1875</v>
      </c>
      <c r="R184" s="528" t="s">
        <v>1876</v>
      </c>
    </row>
    <row r="185" spans="1:18" s="203" customFormat="1" ht="30">
      <c r="A185" s="527"/>
      <c r="B185" s="528"/>
      <c r="C185" s="528"/>
      <c r="D185" s="528"/>
      <c r="E185" s="528"/>
      <c r="F185" s="528"/>
      <c r="G185" s="528"/>
      <c r="H185" s="260" t="s">
        <v>162</v>
      </c>
      <c r="I185" s="260">
        <v>20</v>
      </c>
      <c r="J185" s="528"/>
      <c r="K185" s="528"/>
      <c r="L185" s="528"/>
      <c r="M185" s="528"/>
      <c r="N185" s="528"/>
      <c r="O185" s="528"/>
      <c r="P185" s="528"/>
      <c r="Q185" s="528"/>
      <c r="R185" s="528"/>
    </row>
    <row r="186" spans="1:18" s="203" customFormat="1">
      <c r="A186" s="526">
        <v>71</v>
      </c>
      <c r="B186" s="528" t="s">
        <v>50</v>
      </c>
      <c r="C186" s="528">
        <v>1</v>
      </c>
      <c r="D186" s="528">
        <v>6</v>
      </c>
      <c r="E186" s="528" t="s">
        <v>1877</v>
      </c>
      <c r="F186" s="608" t="s">
        <v>1878</v>
      </c>
      <c r="G186" s="528" t="s">
        <v>1879</v>
      </c>
      <c r="H186" s="320" t="s">
        <v>1880</v>
      </c>
      <c r="I186" s="260">
        <v>1</v>
      </c>
      <c r="J186" s="528" t="s">
        <v>1881</v>
      </c>
      <c r="K186" s="528"/>
      <c r="L186" s="528" t="s">
        <v>44</v>
      </c>
      <c r="M186" s="528"/>
      <c r="N186" s="598">
        <v>136857.66</v>
      </c>
      <c r="O186" s="528"/>
      <c r="P186" s="598">
        <v>120670.38</v>
      </c>
      <c r="Q186" s="528" t="s">
        <v>1882</v>
      </c>
      <c r="R186" s="528" t="s">
        <v>1883</v>
      </c>
    </row>
    <row r="187" spans="1:18" s="203" customFormat="1" ht="30">
      <c r="A187" s="531"/>
      <c r="B187" s="528"/>
      <c r="C187" s="528"/>
      <c r="D187" s="528"/>
      <c r="E187" s="528"/>
      <c r="F187" s="613"/>
      <c r="G187" s="528"/>
      <c r="H187" s="260" t="s">
        <v>1884</v>
      </c>
      <c r="I187" s="260">
        <v>600</v>
      </c>
      <c r="J187" s="528"/>
      <c r="K187" s="528"/>
      <c r="L187" s="528"/>
      <c r="M187" s="528"/>
      <c r="N187" s="528"/>
      <c r="O187" s="528"/>
      <c r="P187" s="528"/>
      <c r="Q187" s="528"/>
      <c r="R187" s="528"/>
    </row>
    <row r="188" spans="1:18" s="203" customFormat="1">
      <c r="A188" s="531"/>
      <c r="B188" s="528"/>
      <c r="C188" s="528"/>
      <c r="D188" s="528"/>
      <c r="E188" s="528"/>
      <c r="F188" s="613"/>
      <c r="G188" s="528"/>
      <c r="H188" s="321" t="s">
        <v>1852</v>
      </c>
      <c r="I188" s="260">
        <v>3</v>
      </c>
      <c r="J188" s="528"/>
      <c r="K188" s="528"/>
      <c r="L188" s="528"/>
      <c r="M188" s="528"/>
      <c r="N188" s="528"/>
      <c r="O188" s="528"/>
      <c r="P188" s="528"/>
      <c r="Q188" s="528"/>
      <c r="R188" s="528"/>
    </row>
    <row r="189" spans="1:18" s="203" customFormat="1" ht="30">
      <c r="A189" s="531"/>
      <c r="B189" s="528"/>
      <c r="C189" s="528"/>
      <c r="D189" s="528"/>
      <c r="E189" s="528"/>
      <c r="F189" s="613"/>
      <c r="G189" s="528"/>
      <c r="H189" s="321" t="s">
        <v>1856</v>
      </c>
      <c r="I189" s="260">
        <v>47</v>
      </c>
      <c r="J189" s="528"/>
      <c r="K189" s="528"/>
      <c r="L189" s="528"/>
      <c r="M189" s="528"/>
      <c r="N189" s="528"/>
      <c r="O189" s="528"/>
      <c r="P189" s="528"/>
      <c r="Q189" s="528"/>
      <c r="R189" s="528"/>
    </row>
    <row r="190" spans="1:18" s="203" customFormat="1">
      <c r="A190" s="531"/>
      <c r="B190" s="528"/>
      <c r="C190" s="528"/>
      <c r="D190" s="528"/>
      <c r="E190" s="528"/>
      <c r="F190" s="613"/>
      <c r="G190" s="528"/>
      <c r="H190" s="321" t="s">
        <v>1859</v>
      </c>
      <c r="I190" s="260">
        <v>1</v>
      </c>
      <c r="J190" s="528"/>
      <c r="K190" s="528"/>
      <c r="L190" s="528"/>
      <c r="M190" s="528"/>
      <c r="N190" s="528"/>
      <c r="O190" s="528"/>
      <c r="P190" s="528"/>
      <c r="Q190" s="528"/>
      <c r="R190" s="528"/>
    </row>
    <row r="191" spans="1:18" s="203" customFormat="1" ht="30">
      <c r="A191" s="527"/>
      <c r="B191" s="528"/>
      <c r="C191" s="528"/>
      <c r="D191" s="528"/>
      <c r="E191" s="528"/>
      <c r="F191" s="609"/>
      <c r="G191" s="528"/>
      <c r="H191" s="321" t="s">
        <v>162</v>
      </c>
      <c r="I191" s="260">
        <v>20</v>
      </c>
      <c r="J191" s="528"/>
      <c r="K191" s="528"/>
      <c r="L191" s="528"/>
      <c r="M191" s="528"/>
      <c r="N191" s="528"/>
      <c r="O191" s="528"/>
      <c r="P191" s="528"/>
      <c r="Q191" s="528"/>
      <c r="R191" s="528"/>
    </row>
    <row r="192" spans="1:18" s="203" customFormat="1">
      <c r="A192" s="526">
        <v>72</v>
      </c>
      <c r="B192" s="528" t="s">
        <v>1262</v>
      </c>
      <c r="C192" s="528">
        <v>1</v>
      </c>
      <c r="D192" s="528">
        <v>6</v>
      </c>
      <c r="E192" s="528" t="s">
        <v>1885</v>
      </c>
      <c r="F192" s="528" t="s">
        <v>1886</v>
      </c>
      <c r="G192" s="528" t="s">
        <v>1887</v>
      </c>
      <c r="H192" s="320" t="s">
        <v>1880</v>
      </c>
      <c r="I192" s="260">
        <v>1</v>
      </c>
      <c r="J192" s="528" t="s">
        <v>1888</v>
      </c>
      <c r="K192" s="528"/>
      <c r="L192" s="528" t="s">
        <v>42</v>
      </c>
      <c r="M192" s="528"/>
      <c r="N192" s="598">
        <v>12374.34</v>
      </c>
      <c r="O192" s="528"/>
      <c r="P192" s="598">
        <v>8438.86</v>
      </c>
      <c r="Q192" s="528" t="s">
        <v>1875</v>
      </c>
      <c r="R192" s="528" t="s">
        <v>1876</v>
      </c>
    </row>
    <row r="193" spans="1:18" s="203" customFormat="1" ht="30">
      <c r="A193" s="531"/>
      <c r="B193" s="528"/>
      <c r="C193" s="528"/>
      <c r="D193" s="528"/>
      <c r="E193" s="528"/>
      <c r="F193" s="528"/>
      <c r="G193" s="528"/>
      <c r="H193" s="320" t="s">
        <v>1884</v>
      </c>
      <c r="I193" s="260">
        <v>80</v>
      </c>
      <c r="J193" s="528"/>
      <c r="K193" s="528"/>
      <c r="L193" s="528"/>
      <c r="M193" s="528"/>
      <c r="N193" s="528"/>
      <c r="O193" s="528"/>
      <c r="P193" s="528"/>
      <c r="Q193" s="528"/>
      <c r="R193" s="528"/>
    </row>
    <row r="194" spans="1:18" s="203" customFormat="1">
      <c r="A194" s="531"/>
      <c r="B194" s="528"/>
      <c r="C194" s="528"/>
      <c r="D194" s="528"/>
      <c r="E194" s="528"/>
      <c r="F194" s="528"/>
      <c r="G194" s="528"/>
      <c r="H194" s="320" t="s">
        <v>1567</v>
      </c>
      <c r="I194" s="260">
        <v>1</v>
      </c>
      <c r="J194" s="528"/>
      <c r="K194" s="528"/>
      <c r="L194" s="528"/>
      <c r="M194" s="528"/>
      <c r="N194" s="528"/>
      <c r="O194" s="528"/>
      <c r="P194" s="528"/>
      <c r="Q194" s="528"/>
      <c r="R194" s="528"/>
    </row>
    <row r="195" spans="1:18" s="203" customFormat="1" ht="30">
      <c r="A195" s="527"/>
      <c r="B195" s="528"/>
      <c r="C195" s="528"/>
      <c r="D195" s="528"/>
      <c r="E195" s="528"/>
      <c r="F195" s="528"/>
      <c r="G195" s="528"/>
      <c r="H195" s="320" t="s">
        <v>1570</v>
      </c>
      <c r="I195" s="260">
        <v>15</v>
      </c>
      <c r="J195" s="528"/>
      <c r="K195" s="528"/>
      <c r="L195" s="528"/>
      <c r="M195" s="528"/>
      <c r="N195" s="528"/>
      <c r="O195" s="528"/>
      <c r="P195" s="528"/>
      <c r="Q195" s="528"/>
      <c r="R195" s="528"/>
    </row>
    <row r="196" spans="1:18" s="203" customFormat="1">
      <c r="A196" s="526">
        <v>73</v>
      </c>
      <c r="B196" s="528" t="s">
        <v>1262</v>
      </c>
      <c r="C196" s="528">
        <v>1</v>
      </c>
      <c r="D196" s="608">
        <v>6</v>
      </c>
      <c r="E196" s="528" t="s">
        <v>1889</v>
      </c>
      <c r="F196" s="610" t="s">
        <v>1890</v>
      </c>
      <c r="G196" s="528" t="s">
        <v>1891</v>
      </c>
      <c r="H196" s="260" t="s">
        <v>1859</v>
      </c>
      <c r="I196" s="260">
        <v>1</v>
      </c>
      <c r="J196" s="528" t="s">
        <v>1892</v>
      </c>
      <c r="K196" s="528"/>
      <c r="L196" s="528" t="s">
        <v>38</v>
      </c>
      <c r="M196" s="528"/>
      <c r="N196" s="598">
        <v>16721.5</v>
      </c>
      <c r="O196" s="528"/>
      <c r="P196" s="598">
        <v>12346.09</v>
      </c>
      <c r="Q196" s="528" t="s">
        <v>1875</v>
      </c>
      <c r="R196" s="528" t="s">
        <v>1876</v>
      </c>
    </row>
    <row r="197" spans="1:18" s="203" customFormat="1" ht="30">
      <c r="A197" s="531"/>
      <c r="B197" s="528"/>
      <c r="C197" s="528"/>
      <c r="D197" s="613"/>
      <c r="E197" s="528"/>
      <c r="F197" s="611"/>
      <c r="G197" s="528"/>
      <c r="H197" s="260" t="s">
        <v>162</v>
      </c>
      <c r="I197" s="260">
        <v>100</v>
      </c>
      <c r="J197" s="528"/>
      <c r="K197" s="528"/>
      <c r="L197" s="528"/>
      <c r="M197" s="528"/>
      <c r="N197" s="528"/>
      <c r="O197" s="528"/>
      <c r="P197" s="528"/>
      <c r="Q197" s="528"/>
      <c r="R197" s="528"/>
    </row>
    <row r="198" spans="1:18" s="203" customFormat="1" ht="30">
      <c r="A198" s="531"/>
      <c r="B198" s="528"/>
      <c r="C198" s="528"/>
      <c r="D198" s="613"/>
      <c r="E198" s="528"/>
      <c r="F198" s="611"/>
      <c r="G198" s="528"/>
      <c r="H198" s="260" t="s">
        <v>1893</v>
      </c>
      <c r="I198" s="260">
        <v>70</v>
      </c>
      <c r="J198" s="528"/>
      <c r="K198" s="528"/>
      <c r="L198" s="528"/>
      <c r="M198" s="528"/>
      <c r="N198" s="528"/>
      <c r="O198" s="528"/>
      <c r="P198" s="528"/>
      <c r="Q198" s="528"/>
      <c r="R198" s="528"/>
    </row>
    <row r="199" spans="1:18" s="203" customFormat="1" ht="30">
      <c r="A199" s="531"/>
      <c r="B199" s="528"/>
      <c r="C199" s="528"/>
      <c r="D199" s="613"/>
      <c r="E199" s="528"/>
      <c r="F199" s="611"/>
      <c r="G199" s="528"/>
      <c r="H199" s="260" t="s">
        <v>1894</v>
      </c>
      <c r="I199" s="260">
        <v>1</v>
      </c>
      <c r="J199" s="528"/>
      <c r="K199" s="528"/>
      <c r="L199" s="528"/>
      <c r="M199" s="528"/>
      <c r="N199" s="528"/>
      <c r="O199" s="528"/>
      <c r="P199" s="528"/>
      <c r="Q199" s="528"/>
      <c r="R199" s="528"/>
    </row>
    <row r="200" spans="1:18" s="203" customFormat="1">
      <c r="A200" s="531"/>
      <c r="B200" s="528"/>
      <c r="C200" s="528"/>
      <c r="D200" s="613"/>
      <c r="E200" s="528"/>
      <c r="F200" s="611"/>
      <c r="G200" s="528"/>
      <c r="H200" s="260" t="s">
        <v>1567</v>
      </c>
      <c r="I200" s="260">
        <v>1</v>
      </c>
      <c r="J200" s="528"/>
      <c r="K200" s="528"/>
      <c r="L200" s="528"/>
      <c r="M200" s="528"/>
      <c r="N200" s="528"/>
      <c r="O200" s="528"/>
      <c r="P200" s="528"/>
      <c r="Q200" s="528"/>
      <c r="R200" s="528"/>
    </row>
    <row r="201" spans="1:18" s="203" customFormat="1" ht="30">
      <c r="A201" s="527"/>
      <c r="B201" s="528"/>
      <c r="C201" s="528"/>
      <c r="D201" s="609"/>
      <c r="E201" s="528"/>
      <c r="F201" s="612"/>
      <c r="G201" s="528"/>
      <c r="H201" s="260" t="s">
        <v>1895</v>
      </c>
      <c r="I201" s="260">
        <v>150</v>
      </c>
      <c r="J201" s="528"/>
      <c r="K201" s="528"/>
      <c r="L201" s="528"/>
      <c r="M201" s="528"/>
      <c r="N201" s="528"/>
      <c r="O201" s="528"/>
      <c r="P201" s="528"/>
      <c r="Q201" s="528"/>
      <c r="R201" s="528"/>
    </row>
    <row r="202" spans="1:18" s="203" customFormat="1">
      <c r="A202" s="526">
        <v>74</v>
      </c>
      <c r="B202" s="528" t="s">
        <v>1262</v>
      </c>
      <c r="C202" s="528">
        <v>1</v>
      </c>
      <c r="D202" s="528">
        <v>6</v>
      </c>
      <c r="E202" s="528" t="s">
        <v>1896</v>
      </c>
      <c r="F202" s="528" t="s">
        <v>1897</v>
      </c>
      <c r="G202" s="528" t="s">
        <v>812</v>
      </c>
      <c r="H202" s="319" t="s">
        <v>1880</v>
      </c>
      <c r="I202" s="321">
        <v>1</v>
      </c>
      <c r="J202" s="528" t="s">
        <v>1898</v>
      </c>
      <c r="K202" s="528"/>
      <c r="L202" s="528" t="s">
        <v>38</v>
      </c>
      <c r="M202" s="528"/>
      <c r="N202" s="598">
        <v>6682.36</v>
      </c>
      <c r="O202" s="528"/>
      <c r="P202" s="598">
        <v>5169.16</v>
      </c>
      <c r="Q202" s="528" t="s">
        <v>1875</v>
      </c>
      <c r="R202" s="528" t="s">
        <v>1876</v>
      </c>
    </row>
    <row r="203" spans="1:18" s="203" customFormat="1" ht="30">
      <c r="A203" s="527"/>
      <c r="B203" s="528"/>
      <c r="C203" s="528"/>
      <c r="D203" s="528"/>
      <c r="E203" s="528"/>
      <c r="F203" s="528"/>
      <c r="G203" s="528"/>
      <c r="H203" s="320" t="s">
        <v>1884</v>
      </c>
      <c r="I203" s="260">
        <v>60</v>
      </c>
      <c r="J203" s="528"/>
      <c r="K203" s="528"/>
      <c r="L203" s="528"/>
      <c r="M203" s="528"/>
      <c r="N203" s="528"/>
      <c r="O203" s="528"/>
      <c r="P203" s="528"/>
      <c r="Q203" s="528"/>
      <c r="R203" s="528"/>
    </row>
    <row r="204" spans="1:18" s="203" customFormat="1">
      <c r="A204" s="526">
        <v>75</v>
      </c>
      <c r="B204" s="528" t="s">
        <v>50</v>
      </c>
      <c r="C204" s="528">
        <v>1</v>
      </c>
      <c r="D204" s="528">
        <v>6</v>
      </c>
      <c r="E204" s="528" t="s">
        <v>1899</v>
      </c>
      <c r="F204" s="528" t="s">
        <v>1900</v>
      </c>
      <c r="G204" s="528" t="s">
        <v>1901</v>
      </c>
      <c r="H204" s="260" t="s">
        <v>1859</v>
      </c>
      <c r="I204" s="260">
        <v>3</v>
      </c>
      <c r="J204" s="528" t="s">
        <v>1059</v>
      </c>
      <c r="K204" s="528"/>
      <c r="L204" s="528" t="s">
        <v>42</v>
      </c>
      <c r="M204" s="526"/>
      <c r="N204" s="596">
        <v>12549.26</v>
      </c>
      <c r="O204" s="526"/>
      <c r="P204" s="596">
        <v>10293.26</v>
      </c>
      <c r="Q204" s="526" t="s">
        <v>1875</v>
      </c>
      <c r="R204" s="526" t="s">
        <v>1876</v>
      </c>
    </row>
    <row r="205" spans="1:18" s="203" customFormat="1" ht="30">
      <c r="A205" s="531"/>
      <c r="B205" s="528"/>
      <c r="C205" s="528"/>
      <c r="D205" s="528"/>
      <c r="E205" s="528"/>
      <c r="F205" s="528"/>
      <c r="G205" s="528"/>
      <c r="H205" s="260" t="s">
        <v>162</v>
      </c>
      <c r="I205" s="260">
        <v>60</v>
      </c>
      <c r="J205" s="528"/>
      <c r="K205" s="528"/>
      <c r="L205" s="528"/>
      <c r="M205" s="531"/>
      <c r="N205" s="531"/>
      <c r="O205" s="531"/>
      <c r="P205" s="531"/>
      <c r="Q205" s="531"/>
      <c r="R205" s="531"/>
    </row>
    <row r="206" spans="1:18" s="203" customFormat="1">
      <c r="A206" s="527"/>
      <c r="B206" s="528"/>
      <c r="C206" s="528"/>
      <c r="D206" s="528"/>
      <c r="E206" s="528"/>
      <c r="F206" s="528"/>
      <c r="G206" s="528"/>
      <c r="H206" s="260" t="s">
        <v>1902</v>
      </c>
      <c r="I206" s="260">
        <v>500</v>
      </c>
      <c r="J206" s="528"/>
      <c r="K206" s="528"/>
      <c r="L206" s="528"/>
      <c r="M206" s="527"/>
      <c r="N206" s="527"/>
      <c r="O206" s="527"/>
      <c r="P206" s="527"/>
      <c r="Q206" s="527"/>
      <c r="R206" s="527"/>
    </row>
    <row r="207" spans="1:18" s="203" customFormat="1">
      <c r="A207" s="526">
        <v>76</v>
      </c>
      <c r="B207" s="528" t="s">
        <v>47</v>
      </c>
      <c r="C207" s="528">
        <v>1</v>
      </c>
      <c r="D207" s="528">
        <v>6</v>
      </c>
      <c r="E207" s="528" t="s">
        <v>1903</v>
      </c>
      <c r="F207" s="528" t="s">
        <v>1904</v>
      </c>
      <c r="G207" s="528" t="s">
        <v>825</v>
      </c>
      <c r="H207" s="260" t="s">
        <v>1852</v>
      </c>
      <c r="I207" s="260">
        <v>1</v>
      </c>
      <c r="J207" s="528" t="s">
        <v>1455</v>
      </c>
      <c r="K207" s="528"/>
      <c r="L207" s="528" t="s">
        <v>42</v>
      </c>
      <c r="M207" s="528"/>
      <c r="N207" s="598">
        <v>17685.14</v>
      </c>
      <c r="O207" s="528"/>
      <c r="P207" s="598">
        <v>17685.14</v>
      </c>
      <c r="Q207" s="528" t="s">
        <v>1781</v>
      </c>
      <c r="R207" s="528" t="s">
        <v>1782</v>
      </c>
    </row>
    <row r="208" spans="1:18" s="203" customFormat="1" ht="30">
      <c r="A208" s="527"/>
      <c r="B208" s="528"/>
      <c r="C208" s="528"/>
      <c r="D208" s="528"/>
      <c r="E208" s="528"/>
      <c r="F208" s="528"/>
      <c r="G208" s="528"/>
      <c r="H208" s="260" t="s">
        <v>1856</v>
      </c>
      <c r="I208" s="260">
        <v>40</v>
      </c>
      <c r="J208" s="528"/>
      <c r="K208" s="528"/>
      <c r="L208" s="528"/>
      <c r="M208" s="528"/>
      <c r="N208" s="528"/>
      <c r="O208" s="528"/>
      <c r="P208" s="528"/>
      <c r="Q208" s="528"/>
      <c r="R208" s="528"/>
    </row>
    <row r="209" spans="1:18" s="203" customFormat="1">
      <c r="A209" s="526">
        <v>77</v>
      </c>
      <c r="B209" s="528" t="s">
        <v>1250</v>
      </c>
      <c r="C209" s="528">
        <v>1</v>
      </c>
      <c r="D209" s="528">
        <v>6</v>
      </c>
      <c r="E209" s="528" t="s">
        <v>1905</v>
      </c>
      <c r="F209" s="528" t="s">
        <v>1906</v>
      </c>
      <c r="G209" s="528" t="s">
        <v>825</v>
      </c>
      <c r="H209" s="260" t="s">
        <v>1852</v>
      </c>
      <c r="I209" s="260">
        <v>1</v>
      </c>
      <c r="J209" s="528" t="s">
        <v>1907</v>
      </c>
      <c r="K209" s="528"/>
      <c r="L209" s="528" t="s">
        <v>38</v>
      </c>
      <c r="M209" s="528"/>
      <c r="N209" s="598">
        <v>8870.84</v>
      </c>
      <c r="O209" s="528"/>
      <c r="P209" s="598">
        <v>7501.03</v>
      </c>
      <c r="Q209" s="528" t="s">
        <v>1908</v>
      </c>
      <c r="R209" s="528" t="s">
        <v>1909</v>
      </c>
    </row>
    <row r="210" spans="1:18" s="203" customFormat="1" ht="30">
      <c r="A210" s="527"/>
      <c r="B210" s="528"/>
      <c r="C210" s="528"/>
      <c r="D210" s="528"/>
      <c r="E210" s="528"/>
      <c r="F210" s="528"/>
      <c r="G210" s="528"/>
      <c r="H210" s="260" t="s">
        <v>1856</v>
      </c>
      <c r="I210" s="260">
        <v>30</v>
      </c>
      <c r="J210" s="528"/>
      <c r="K210" s="528"/>
      <c r="L210" s="528"/>
      <c r="M210" s="528"/>
      <c r="N210" s="528"/>
      <c r="O210" s="528"/>
      <c r="P210" s="528"/>
      <c r="Q210" s="528"/>
      <c r="R210" s="528"/>
    </row>
    <row r="211" spans="1:18" s="203" customFormat="1">
      <c r="A211" s="526">
        <v>78</v>
      </c>
      <c r="B211" s="528" t="s">
        <v>50</v>
      </c>
      <c r="C211" s="528">
        <v>1</v>
      </c>
      <c r="D211" s="528">
        <v>6</v>
      </c>
      <c r="E211" s="528" t="s">
        <v>1910</v>
      </c>
      <c r="F211" s="528" t="s">
        <v>1911</v>
      </c>
      <c r="G211" s="528" t="s">
        <v>812</v>
      </c>
      <c r="H211" s="320" t="s">
        <v>1880</v>
      </c>
      <c r="I211" s="260">
        <v>1</v>
      </c>
      <c r="J211" s="528" t="s">
        <v>1912</v>
      </c>
      <c r="K211" s="528"/>
      <c r="L211" s="528" t="s">
        <v>38</v>
      </c>
      <c r="M211" s="528"/>
      <c r="N211" s="598">
        <v>4210.53</v>
      </c>
      <c r="O211" s="528"/>
      <c r="P211" s="598">
        <v>2798.13</v>
      </c>
      <c r="Q211" s="528" t="s">
        <v>1875</v>
      </c>
      <c r="R211" s="528" t="s">
        <v>1876</v>
      </c>
    </row>
    <row r="212" spans="1:18" s="203" customFormat="1" ht="30">
      <c r="A212" s="527"/>
      <c r="B212" s="528"/>
      <c r="C212" s="528"/>
      <c r="D212" s="528"/>
      <c r="E212" s="528"/>
      <c r="F212" s="528"/>
      <c r="G212" s="528"/>
      <c r="H212" s="320" t="s">
        <v>1884</v>
      </c>
      <c r="I212" s="260">
        <v>70</v>
      </c>
      <c r="J212" s="528"/>
      <c r="K212" s="528"/>
      <c r="L212" s="528"/>
      <c r="M212" s="528"/>
      <c r="N212" s="528"/>
      <c r="O212" s="528"/>
      <c r="P212" s="528"/>
      <c r="Q212" s="528"/>
      <c r="R212" s="528"/>
    </row>
    <row r="213" spans="1:18" s="203" customFormat="1">
      <c r="A213" s="526">
        <v>79</v>
      </c>
      <c r="B213" s="528" t="s">
        <v>53</v>
      </c>
      <c r="C213" s="528">
        <v>1</v>
      </c>
      <c r="D213" s="528">
        <v>6</v>
      </c>
      <c r="E213" s="528" t="s">
        <v>1913</v>
      </c>
      <c r="F213" s="528" t="s">
        <v>1914</v>
      </c>
      <c r="G213" s="528" t="s">
        <v>812</v>
      </c>
      <c r="H213" s="320" t="s">
        <v>1880</v>
      </c>
      <c r="I213" s="260">
        <v>1</v>
      </c>
      <c r="J213" s="528" t="s">
        <v>1915</v>
      </c>
      <c r="K213" s="528"/>
      <c r="L213" s="528" t="s">
        <v>35</v>
      </c>
      <c r="M213" s="528"/>
      <c r="N213" s="598">
        <v>7007.21</v>
      </c>
      <c r="O213" s="528"/>
      <c r="P213" s="598">
        <v>5281.18</v>
      </c>
      <c r="Q213" s="528" t="s">
        <v>1875</v>
      </c>
      <c r="R213" s="528" t="s">
        <v>1876</v>
      </c>
    </row>
    <row r="214" spans="1:18" s="203" customFormat="1" ht="30">
      <c r="A214" s="527"/>
      <c r="B214" s="528"/>
      <c r="C214" s="528"/>
      <c r="D214" s="528"/>
      <c r="E214" s="528"/>
      <c r="F214" s="528"/>
      <c r="G214" s="528"/>
      <c r="H214" s="320" t="s">
        <v>1884</v>
      </c>
      <c r="I214" s="260">
        <v>60</v>
      </c>
      <c r="J214" s="528"/>
      <c r="K214" s="528"/>
      <c r="L214" s="528"/>
      <c r="M214" s="528"/>
      <c r="N214" s="528"/>
      <c r="O214" s="528"/>
      <c r="P214" s="528"/>
      <c r="Q214" s="528"/>
      <c r="R214" s="528"/>
    </row>
    <row r="215" spans="1:18" s="203" customFormat="1">
      <c r="A215" s="526">
        <v>80</v>
      </c>
      <c r="B215" s="528" t="s">
        <v>1262</v>
      </c>
      <c r="C215" s="528">
        <v>3</v>
      </c>
      <c r="D215" s="583">
        <v>10</v>
      </c>
      <c r="E215" s="528" t="s">
        <v>1916</v>
      </c>
      <c r="F215" s="583" t="s">
        <v>1917</v>
      </c>
      <c r="G215" s="528" t="s">
        <v>1918</v>
      </c>
      <c r="H215" s="260" t="s">
        <v>1859</v>
      </c>
      <c r="I215" s="260">
        <v>1</v>
      </c>
      <c r="J215" s="583" t="s">
        <v>1919</v>
      </c>
      <c r="K215" s="528"/>
      <c r="L215" s="583" t="s">
        <v>1262</v>
      </c>
      <c r="M215" s="528"/>
      <c r="N215" s="598">
        <v>90068.01</v>
      </c>
      <c r="O215" s="528"/>
      <c r="P215" s="598">
        <v>36846</v>
      </c>
      <c r="Q215" s="528" t="s">
        <v>1920</v>
      </c>
      <c r="R215" s="528" t="s">
        <v>1921</v>
      </c>
    </row>
    <row r="216" spans="1:18" s="203" customFormat="1" ht="30">
      <c r="A216" s="531"/>
      <c r="B216" s="528"/>
      <c r="C216" s="528"/>
      <c r="D216" s="584"/>
      <c r="E216" s="528"/>
      <c r="F216" s="584"/>
      <c r="G216" s="528"/>
      <c r="H216" s="260" t="s">
        <v>162</v>
      </c>
      <c r="I216" s="260">
        <v>80</v>
      </c>
      <c r="J216" s="584"/>
      <c r="K216" s="528"/>
      <c r="L216" s="584"/>
      <c r="M216" s="528"/>
      <c r="N216" s="598"/>
      <c r="O216" s="528"/>
      <c r="P216" s="528"/>
      <c r="Q216" s="528"/>
      <c r="R216" s="528"/>
    </row>
    <row r="217" spans="1:18" s="203" customFormat="1" ht="30">
      <c r="A217" s="531"/>
      <c r="B217" s="528"/>
      <c r="C217" s="528"/>
      <c r="D217" s="584"/>
      <c r="E217" s="528"/>
      <c r="F217" s="584"/>
      <c r="G217" s="528"/>
      <c r="H217" s="260" t="s">
        <v>1893</v>
      </c>
      <c r="I217" s="260" t="s">
        <v>1922</v>
      </c>
      <c r="J217" s="584"/>
      <c r="K217" s="528"/>
      <c r="L217" s="584"/>
      <c r="M217" s="528"/>
      <c r="N217" s="598"/>
      <c r="O217" s="528"/>
      <c r="P217" s="528"/>
      <c r="Q217" s="528"/>
      <c r="R217" s="528"/>
    </row>
    <row r="218" spans="1:18" s="203" customFormat="1" ht="30">
      <c r="A218" s="531"/>
      <c r="B218" s="528"/>
      <c r="C218" s="528"/>
      <c r="D218" s="584"/>
      <c r="E218" s="528"/>
      <c r="F218" s="584"/>
      <c r="G218" s="528"/>
      <c r="H218" s="260" t="s">
        <v>1894</v>
      </c>
      <c r="I218" s="260">
        <v>2</v>
      </c>
      <c r="J218" s="584"/>
      <c r="K218" s="528"/>
      <c r="L218" s="584"/>
      <c r="M218" s="528"/>
      <c r="N218" s="598"/>
      <c r="O218" s="528"/>
      <c r="P218" s="528"/>
      <c r="Q218" s="528"/>
      <c r="R218" s="528"/>
    </row>
    <row r="219" spans="1:18" s="203" customFormat="1">
      <c r="A219" s="531"/>
      <c r="B219" s="528"/>
      <c r="C219" s="528"/>
      <c r="D219" s="584"/>
      <c r="E219" s="528"/>
      <c r="F219" s="584"/>
      <c r="G219" s="528"/>
      <c r="H219" s="260" t="s">
        <v>1923</v>
      </c>
      <c r="I219" s="260">
        <v>500</v>
      </c>
      <c r="J219" s="584"/>
      <c r="K219" s="528"/>
      <c r="L219" s="584"/>
      <c r="M219" s="528"/>
      <c r="N219" s="598"/>
      <c r="O219" s="528"/>
      <c r="P219" s="528"/>
      <c r="Q219" s="528"/>
      <c r="R219" s="528"/>
    </row>
    <row r="220" spans="1:18" s="203" customFormat="1">
      <c r="A220" s="531"/>
      <c r="B220" s="528"/>
      <c r="C220" s="528"/>
      <c r="D220" s="584"/>
      <c r="E220" s="528"/>
      <c r="F220" s="584"/>
      <c r="G220" s="528"/>
      <c r="H220" s="260" t="s">
        <v>1871</v>
      </c>
      <c r="I220" s="260">
        <v>10000</v>
      </c>
      <c r="J220" s="584"/>
      <c r="K220" s="528"/>
      <c r="L220" s="584"/>
      <c r="M220" s="528"/>
      <c r="N220" s="598"/>
      <c r="O220" s="528"/>
      <c r="P220" s="528"/>
      <c r="Q220" s="528"/>
      <c r="R220" s="528"/>
    </row>
    <row r="221" spans="1:18" s="203" customFormat="1">
      <c r="A221" s="527"/>
      <c r="B221" s="528"/>
      <c r="C221" s="528"/>
      <c r="D221" s="585"/>
      <c r="E221" s="528"/>
      <c r="F221" s="585"/>
      <c r="G221" s="528"/>
      <c r="H221" s="260" t="s">
        <v>1872</v>
      </c>
      <c r="I221" s="260">
        <v>1</v>
      </c>
      <c r="J221" s="585"/>
      <c r="K221" s="528"/>
      <c r="L221" s="585"/>
      <c r="M221" s="528"/>
      <c r="N221" s="598"/>
      <c r="O221" s="528"/>
      <c r="P221" s="528"/>
      <c r="Q221" s="528"/>
      <c r="R221" s="528"/>
    </row>
    <row r="222" spans="1:18" s="203" customFormat="1" ht="30">
      <c r="A222" s="526">
        <v>81</v>
      </c>
      <c r="B222" s="528" t="s">
        <v>1262</v>
      </c>
      <c r="C222" s="528">
        <v>3</v>
      </c>
      <c r="D222" s="528">
        <v>10</v>
      </c>
      <c r="E222" s="528" t="s">
        <v>1924</v>
      </c>
      <c r="F222" s="528" t="s">
        <v>1925</v>
      </c>
      <c r="G222" s="528" t="s">
        <v>1926</v>
      </c>
      <c r="H222" s="260" t="s">
        <v>1893</v>
      </c>
      <c r="I222" s="260">
        <v>100</v>
      </c>
      <c r="J222" s="583" t="s">
        <v>1927</v>
      </c>
      <c r="K222" s="528"/>
      <c r="L222" s="528" t="s">
        <v>38</v>
      </c>
      <c r="M222" s="583"/>
      <c r="N222" s="598">
        <v>63038.46</v>
      </c>
      <c r="O222" s="528"/>
      <c r="P222" s="598">
        <v>32353.86</v>
      </c>
      <c r="Q222" s="528" t="s">
        <v>1928</v>
      </c>
      <c r="R222" s="526" t="s">
        <v>1730</v>
      </c>
    </row>
    <row r="223" spans="1:18" s="203" customFormat="1" ht="30">
      <c r="A223" s="531"/>
      <c r="B223" s="528"/>
      <c r="C223" s="528"/>
      <c r="D223" s="528"/>
      <c r="E223" s="528"/>
      <c r="F223" s="528"/>
      <c r="G223" s="528"/>
      <c r="H223" s="260" t="s">
        <v>1894</v>
      </c>
      <c r="I223" s="260">
        <v>1</v>
      </c>
      <c r="J223" s="584"/>
      <c r="K223" s="528"/>
      <c r="L223" s="528"/>
      <c r="M223" s="584"/>
      <c r="N223" s="598"/>
      <c r="O223" s="528"/>
      <c r="P223" s="528"/>
      <c r="Q223" s="528"/>
      <c r="R223" s="531"/>
    </row>
    <row r="224" spans="1:18" s="203" customFormat="1">
      <c r="A224" s="527"/>
      <c r="B224" s="528"/>
      <c r="C224" s="528"/>
      <c r="D224" s="528"/>
      <c r="E224" s="528"/>
      <c r="F224" s="528"/>
      <c r="G224" s="528"/>
      <c r="H224" s="260" t="s">
        <v>1923</v>
      </c>
      <c r="I224" s="260">
        <v>1000</v>
      </c>
      <c r="J224" s="585"/>
      <c r="K224" s="528"/>
      <c r="L224" s="528"/>
      <c r="M224" s="585"/>
      <c r="N224" s="598"/>
      <c r="O224" s="528"/>
      <c r="P224" s="528"/>
      <c r="Q224" s="528"/>
      <c r="R224" s="527"/>
    </row>
    <row r="225" spans="1:18" s="203" customFormat="1">
      <c r="A225" s="526">
        <v>82</v>
      </c>
      <c r="B225" s="528" t="s">
        <v>50</v>
      </c>
      <c r="C225" s="528">
        <v>5</v>
      </c>
      <c r="D225" s="528">
        <v>11</v>
      </c>
      <c r="E225" s="528" t="s">
        <v>1929</v>
      </c>
      <c r="F225" s="528" t="s">
        <v>1930</v>
      </c>
      <c r="G225" s="528" t="s">
        <v>1240</v>
      </c>
      <c r="H225" s="260" t="s">
        <v>1567</v>
      </c>
      <c r="I225" s="321">
        <v>1</v>
      </c>
      <c r="J225" s="526" t="s">
        <v>1931</v>
      </c>
      <c r="K225" s="528"/>
      <c r="L225" s="528" t="s">
        <v>38</v>
      </c>
      <c r="M225" s="528"/>
      <c r="N225" s="598">
        <v>8613.4</v>
      </c>
      <c r="O225" s="528"/>
      <c r="P225" s="598">
        <v>5643.4</v>
      </c>
      <c r="Q225" s="528" t="s">
        <v>1875</v>
      </c>
      <c r="R225" s="528" t="s">
        <v>1876</v>
      </c>
    </row>
    <row r="226" spans="1:18" s="203" customFormat="1" ht="30">
      <c r="A226" s="527"/>
      <c r="B226" s="528"/>
      <c r="C226" s="528"/>
      <c r="D226" s="528"/>
      <c r="E226" s="528"/>
      <c r="F226" s="528"/>
      <c r="G226" s="528"/>
      <c r="H226" s="260" t="s">
        <v>1895</v>
      </c>
      <c r="I226" s="260">
        <v>50</v>
      </c>
      <c r="J226" s="527"/>
      <c r="K226" s="528"/>
      <c r="L226" s="528"/>
      <c r="M226" s="528"/>
      <c r="N226" s="528"/>
      <c r="O226" s="528"/>
      <c r="P226" s="528"/>
      <c r="Q226" s="528"/>
      <c r="R226" s="528"/>
    </row>
    <row r="227" spans="1:18" s="203" customFormat="1" ht="30">
      <c r="A227" s="526">
        <v>83</v>
      </c>
      <c r="B227" s="528" t="s">
        <v>1250</v>
      </c>
      <c r="C227" s="528">
        <v>5</v>
      </c>
      <c r="D227" s="528">
        <v>11</v>
      </c>
      <c r="E227" s="528" t="s">
        <v>1932</v>
      </c>
      <c r="F227" s="528" t="s">
        <v>1933</v>
      </c>
      <c r="G227" s="528" t="s">
        <v>1934</v>
      </c>
      <c r="H227" s="260" t="s">
        <v>1935</v>
      </c>
      <c r="I227" s="260">
        <v>1</v>
      </c>
      <c r="J227" s="528" t="s">
        <v>1936</v>
      </c>
      <c r="K227" s="528"/>
      <c r="L227" s="528" t="s">
        <v>35</v>
      </c>
      <c r="M227" s="528"/>
      <c r="N227" s="598">
        <v>74503</v>
      </c>
      <c r="O227" s="528"/>
      <c r="P227" s="598">
        <v>53573</v>
      </c>
      <c r="Q227" s="528" t="s">
        <v>1937</v>
      </c>
      <c r="R227" s="528" t="s">
        <v>1938</v>
      </c>
    </row>
    <row r="228" spans="1:18" s="203" customFormat="1" ht="30">
      <c r="A228" s="531"/>
      <c r="B228" s="528"/>
      <c r="C228" s="528"/>
      <c r="D228" s="528"/>
      <c r="E228" s="528"/>
      <c r="F228" s="528"/>
      <c r="G228" s="528"/>
      <c r="H228" s="260" t="s">
        <v>1893</v>
      </c>
      <c r="I228" s="260">
        <v>7</v>
      </c>
      <c r="J228" s="528"/>
      <c r="K228" s="528"/>
      <c r="L228" s="528"/>
      <c r="M228" s="528"/>
      <c r="N228" s="528"/>
      <c r="O228" s="528"/>
      <c r="P228" s="528"/>
      <c r="Q228" s="528"/>
      <c r="R228" s="528"/>
    </row>
    <row r="229" spans="1:18" s="203" customFormat="1">
      <c r="A229" s="531"/>
      <c r="B229" s="528"/>
      <c r="C229" s="528"/>
      <c r="D229" s="528"/>
      <c r="E229" s="528"/>
      <c r="F229" s="528"/>
      <c r="G229" s="528"/>
      <c r="H229" s="260" t="s">
        <v>1939</v>
      </c>
      <c r="I229" s="260">
        <v>700</v>
      </c>
      <c r="J229" s="528"/>
      <c r="K229" s="528"/>
      <c r="L229" s="528"/>
      <c r="M229" s="528"/>
      <c r="N229" s="528"/>
      <c r="O229" s="528"/>
      <c r="P229" s="528"/>
      <c r="Q229" s="528"/>
      <c r="R229" s="528"/>
    </row>
    <row r="230" spans="1:18" s="203" customFormat="1">
      <c r="A230" s="531"/>
      <c r="B230" s="528"/>
      <c r="C230" s="528"/>
      <c r="D230" s="528"/>
      <c r="E230" s="528"/>
      <c r="F230" s="528"/>
      <c r="G230" s="528"/>
      <c r="H230" s="260" t="s">
        <v>1923</v>
      </c>
      <c r="I230" s="260">
        <v>700</v>
      </c>
      <c r="J230" s="528"/>
      <c r="K230" s="528"/>
      <c r="L230" s="528"/>
      <c r="M230" s="528"/>
      <c r="N230" s="528"/>
      <c r="O230" s="528"/>
      <c r="P230" s="528"/>
      <c r="Q230" s="528"/>
      <c r="R230" s="528"/>
    </row>
    <row r="231" spans="1:18" s="203" customFormat="1" ht="45">
      <c r="A231" s="531"/>
      <c r="B231" s="528"/>
      <c r="C231" s="528"/>
      <c r="D231" s="528"/>
      <c r="E231" s="528"/>
      <c r="F231" s="528"/>
      <c r="G231" s="528"/>
      <c r="H231" s="260" t="s">
        <v>1940</v>
      </c>
      <c r="I231" s="260">
        <v>47000</v>
      </c>
      <c r="J231" s="528"/>
      <c r="K231" s="528"/>
      <c r="L231" s="528"/>
      <c r="M231" s="528"/>
      <c r="N231" s="528"/>
      <c r="O231" s="528"/>
      <c r="P231" s="528"/>
      <c r="Q231" s="528"/>
      <c r="R231" s="528"/>
    </row>
    <row r="232" spans="1:18" s="203" customFormat="1">
      <c r="A232" s="527"/>
      <c r="B232" s="528"/>
      <c r="C232" s="528"/>
      <c r="D232" s="528"/>
      <c r="E232" s="528"/>
      <c r="F232" s="528"/>
      <c r="G232" s="528"/>
      <c r="H232" s="260" t="s">
        <v>1872</v>
      </c>
      <c r="I232" s="260">
        <v>1</v>
      </c>
      <c r="J232" s="528"/>
      <c r="K232" s="528"/>
      <c r="L232" s="528"/>
      <c r="M232" s="528"/>
      <c r="N232" s="528"/>
      <c r="O232" s="528"/>
      <c r="P232" s="528"/>
      <c r="Q232" s="528"/>
      <c r="R232" s="528"/>
    </row>
    <row r="233" spans="1:18" s="203" customFormat="1" ht="30">
      <c r="A233" s="526">
        <v>84</v>
      </c>
      <c r="B233" s="528" t="s">
        <v>1250</v>
      </c>
      <c r="C233" s="528">
        <v>5</v>
      </c>
      <c r="D233" s="528">
        <v>11</v>
      </c>
      <c r="E233" s="528" t="s">
        <v>1941</v>
      </c>
      <c r="F233" s="528" t="s">
        <v>1942</v>
      </c>
      <c r="G233" s="528" t="s">
        <v>1531</v>
      </c>
      <c r="H233" s="260" t="s">
        <v>1935</v>
      </c>
      <c r="I233" s="260">
        <v>1</v>
      </c>
      <c r="J233" s="528" t="s">
        <v>1943</v>
      </c>
      <c r="K233" s="528"/>
      <c r="L233" s="528" t="s">
        <v>42</v>
      </c>
      <c r="M233" s="528"/>
      <c r="N233" s="598">
        <v>13404.97</v>
      </c>
      <c r="O233" s="528"/>
      <c r="P233" s="598">
        <v>8904.9699999999993</v>
      </c>
      <c r="Q233" s="528" t="s">
        <v>1944</v>
      </c>
      <c r="R233" s="528" t="s">
        <v>1945</v>
      </c>
    </row>
    <row r="234" spans="1:18" s="203" customFormat="1" ht="30">
      <c r="A234" s="527"/>
      <c r="B234" s="528"/>
      <c r="C234" s="528"/>
      <c r="D234" s="528"/>
      <c r="E234" s="528"/>
      <c r="F234" s="528"/>
      <c r="G234" s="528"/>
      <c r="H234" s="260" t="s">
        <v>1893</v>
      </c>
      <c r="I234" s="260">
        <v>5</v>
      </c>
      <c r="J234" s="528"/>
      <c r="K234" s="528"/>
      <c r="L234" s="528"/>
      <c r="M234" s="528"/>
      <c r="N234" s="528"/>
      <c r="O234" s="528"/>
      <c r="P234" s="528"/>
      <c r="Q234" s="528"/>
      <c r="R234" s="528"/>
    </row>
    <row r="235" spans="1:18" s="203" customFormat="1" ht="30">
      <c r="A235" s="526">
        <v>85</v>
      </c>
      <c r="B235" s="528" t="s">
        <v>1250</v>
      </c>
      <c r="C235" s="528">
        <v>5</v>
      </c>
      <c r="D235" s="528">
        <v>11</v>
      </c>
      <c r="E235" s="528" t="s">
        <v>1946</v>
      </c>
      <c r="F235" s="528" t="s">
        <v>1947</v>
      </c>
      <c r="G235" s="528" t="s">
        <v>1948</v>
      </c>
      <c r="H235" s="260" t="s">
        <v>1894</v>
      </c>
      <c r="I235" s="260">
        <v>2</v>
      </c>
      <c r="J235" s="528" t="s">
        <v>1949</v>
      </c>
      <c r="K235" s="528"/>
      <c r="L235" s="528" t="s">
        <v>42</v>
      </c>
      <c r="M235" s="528"/>
      <c r="N235" s="598">
        <v>28568</v>
      </c>
      <c r="O235" s="528"/>
      <c r="P235" s="598">
        <v>26584</v>
      </c>
      <c r="Q235" s="528" t="s">
        <v>1743</v>
      </c>
      <c r="R235" s="528" t="s">
        <v>1950</v>
      </c>
    </row>
    <row r="236" spans="1:18" s="203" customFormat="1" ht="30">
      <c r="A236" s="531"/>
      <c r="B236" s="528"/>
      <c r="C236" s="528"/>
      <c r="D236" s="528"/>
      <c r="E236" s="528"/>
      <c r="F236" s="528"/>
      <c r="G236" s="528"/>
      <c r="H236" s="260" t="s">
        <v>1893</v>
      </c>
      <c r="I236" s="260">
        <v>50</v>
      </c>
      <c r="J236" s="528"/>
      <c r="K236" s="528"/>
      <c r="L236" s="528"/>
      <c r="M236" s="528"/>
      <c r="N236" s="528"/>
      <c r="O236" s="528"/>
      <c r="P236" s="528"/>
      <c r="Q236" s="528"/>
      <c r="R236" s="528"/>
    </row>
    <row r="237" spans="1:18" s="203" customFormat="1">
      <c r="A237" s="531"/>
      <c r="B237" s="528"/>
      <c r="C237" s="528"/>
      <c r="D237" s="528"/>
      <c r="E237" s="528"/>
      <c r="F237" s="528"/>
      <c r="G237" s="528"/>
      <c r="H237" s="260" t="s">
        <v>1923</v>
      </c>
      <c r="I237" s="260">
        <v>100</v>
      </c>
      <c r="J237" s="528"/>
      <c r="K237" s="528"/>
      <c r="L237" s="528"/>
      <c r="M237" s="528"/>
      <c r="N237" s="528"/>
      <c r="O237" s="528"/>
      <c r="P237" s="528"/>
      <c r="Q237" s="528"/>
      <c r="R237" s="528"/>
    </row>
    <row r="238" spans="1:18" s="203" customFormat="1">
      <c r="A238" s="531"/>
      <c r="B238" s="528"/>
      <c r="C238" s="528"/>
      <c r="D238" s="528"/>
      <c r="E238" s="528"/>
      <c r="F238" s="528"/>
      <c r="G238" s="528"/>
      <c r="H238" s="260" t="s">
        <v>1872</v>
      </c>
      <c r="I238" s="260">
        <v>1</v>
      </c>
      <c r="J238" s="528"/>
      <c r="K238" s="528"/>
      <c r="L238" s="528"/>
      <c r="M238" s="528"/>
      <c r="N238" s="528"/>
      <c r="O238" s="528"/>
      <c r="P238" s="528"/>
      <c r="Q238" s="528"/>
      <c r="R238" s="528"/>
    </row>
    <row r="239" spans="1:18" s="203" customFormat="1">
      <c r="A239" s="531"/>
      <c r="B239" s="528"/>
      <c r="C239" s="528"/>
      <c r="D239" s="528"/>
      <c r="E239" s="528"/>
      <c r="F239" s="528"/>
      <c r="G239" s="528"/>
      <c r="H239" s="260" t="s">
        <v>1951</v>
      </c>
      <c r="I239" s="260">
        <v>3</v>
      </c>
      <c r="J239" s="528"/>
      <c r="K239" s="528"/>
      <c r="L239" s="528"/>
      <c r="M239" s="528"/>
      <c r="N239" s="528"/>
      <c r="O239" s="528"/>
      <c r="P239" s="528"/>
      <c r="Q239" s="528"/>
      <c r="R239" s="528"/>
    </row>
    <row r="240" spans="1:18" s="203" customFormat="1" ht="45">
      <c r="A240" s="527"/>
      <c r="B240" s="528"/>
      <c r="C240" s="528"/>
      <c r="D240" s="528"/>
      <c r="E240" s="528"/>
      <c r="F240" s="528"/>
      <c r="G240" s="528"/>
      <c r="H240" s="260" t="s">
        <v>1940</v>
      </c>
      <c r="I240" s="260">
        <v>18000</v>
      </c>
      <c r="J240" s="528"/>
      <c r="K240" s="528"/>
      <c r="L240" s="528"/>
      <c r="M240" s="528"/>
      <c r="N240" s="528"/>
      <c r="O240" s="528"/>
      <c r="P240" s="528"/>
      <c r="Q240" s="528"/>
      <c r="R240" s="528"/>
    </row>
    <row r="241" spans="1:18" s="203" customFormat="1">
      <c r="A241" s="526">
        <v>86</v>
      </c>
      <c r="B241" s="526" t="s">
        <v>50</v>
      </c>
      <c r="C241" s="528">
        <v>2</v>
      </c>
      <c r="D241" s="528">
        <v>12</v>
      </c>
      <c r="E241" s="608" t="s">
        <v>1409</v>
      </c>
      <c r="F241" s="528" t="s">
        <v>1952</v>
      </c>
      <c r="G241" s="608" t="s">
        <v>1240</v>
      </c>
      <c r="H241" s="260" t="s">
        <v>1567</v>
      </c>
      <c r="I241" s="260">
        <v>1</v>
      </c>
      <c r="J241" s="528" t="s">
        <v>1953</v>
      </c>
      <c r="K241" s="526"/>
      <c r="L241" s="528" t="s">
        <v>35</v>
      </c>
      <c r="M241" s="526"/>
      <c r="N241" s="598">
        <v>7469.4</v>
      </c>
      <c r="O241" s="528"/>
      <c r="P241" s="598">
        <v>5501.4</v>
      </c>
      <c r="Q241" s="528" t="s">
        <v>1875</v>
      </c>
      <c r="R241" s="528" t="s">
        <v>1876</v>
      </c>
    </row>
    <row r="242" spans="1:18" s="203" customFormat="1" ht="60">
      <c r="A242" s="527"/>
      <c r="B242" s="527"/>
      <c r="C242" s="528"/>
      <c r="D242" s="528"/>
      <c r="E242" s="609"/>
      <c r="F242" s="528"/>
      <c r="G242" s="609"/>
      <c r="H242" s="260" t="s">
        <v>1954</v>
      </c>
      <c r="I242" s="260" t="s">
        <v>1955</v>
      </c>
      <c r="J242" s="528"/>
      <c r="K242" s="527"/>
      <c r="L242" s="528"/>
      <c r="M242" s="527"/>
      <c r="N242" s="528"/>
      <c r="O242" s="528"/>
      <c r="P242" s="528"/>
      <c r="Q242" s="528"/>
      <c r="R242" s="528"/>
    </row>
    <row r="243" spans="1:18" s="203" customFormat="1">
      <c r="A243" s="526">
        <v>87</v>
      </c>
      <c r="B243" s="528" t="s">
        <v>50</v>
      </c>
      <c r="C243" s="528">
        <v>2</v>
      </c>
      <c r="D243" s="528">
        <v>12</v>
      </c>
      <c r="E243" s="528" t="s">
        <v>1956</v>
      </c>
      <c r="F243" s="528" t="s">
        <v>1957</v>
      </c>
      <c r="G243" s="528" t="s">
        <v>1240</v>
      </c>
      <c r="H243" s="260" t="s">
        <v>1567</v>
      </c>
      <c r="I243" s="321">
        <v>1</v>
      </c>
      <c r="J243" s="528" t="s">
        <v>1958</v>
      </c>
      <c r="K243" s="528"/>
      <c r="L243" s="528" t="s">
        <v>35</v>
      </c>
      <c r="M243" s="528"/>
      <c r="N243" s="598">
        <v>6828.01</v>
      </c>
      <c r="O243" s="528"/>
      <c r="P243" s="598">
        <v>5540.01</v>
      </c>
      <c r="Q243" s="528" t="s">
        <v>1875</v>
      </c>
      <c r="R243" s="528" t="s">
        <v>1876</v>
      </c>
    </row>
    <row r="244" spans="1:18" s="203" customFormat="1" ht="30">
      <c r="A244" s="527"/>
      <c r="B244" s="528"/>
      <c r="C244" s="528"/>
      <c r="D244" s="528"/>
      <c r="E244" s="528"/>
      <c r="F244" s="528"/>
      <c r="G244" s="528"/>
      <c r="H244" s="260" t="s">
        <v>1895</v>
      </c>
      <c r="I244" s="260">
        <v>15</v>
      </c>
      <c r="J244" s="528"/>
      <c r="K244" s="528"/>
      <c r="L244" s="528"/>
      <c r="M244" s="528"/>
      <c r="N244" s="528"/>
      <c r="O244" s="528"/>
      <c r="P244" s="528"/>
      <c r="Q244" s="528"/>
      <c r="R244" s="528"/>
    </row>
    <row r="245" spans="1:18" s="203" customFormat="1">
      <c r="A245" s="526">
        <v>88</v>
      </c>
      <c r="B245" s="528" t="s">
        <v>1249</v>
      </c>
      <c r="C245" s="528">
        <v>2</v>
      </c>
      <c r="D245" s="528">
        <v>12</v>
      </c>
      <c r="E245" s="528" t="s">
        <v>1959</v>
      </c>
      <c r="F245" s="528" t="s">
        <v>1960</v>
      </c>
      <c r="G245" s="528" t="s">
        <v>843</v>
      </c>
      <c r="H245" s="260" t="s">
        <v>1859</v>
      </c>
      <c r="I245" s="321">
        <v>3</v>
      </c>
      <c r="J245" s="528" t="s">
        <v>1455</v>
      </c>
      <c r="K245" s="526"/>
      <c r="L245" s="528" t="s">
        <v>53</v>
      </c>
      <c r="M245" s="528"/>
      <c r="N245" s="598">
        <v>7352.19</v>
      </c>
      <c r="O245" s="528"/>
      <c r="P245" s="598">
        <v>5748.12</v>
      </c>
      <c r="Q245" s="528" t="s">
        <v>1875</v>
      </c>
      <c r="R245" s="528" t="s">
        <v>1876</v>
      </c>
    </row>
    <row r="246" spans="1:18" s="203" customFormat="1" ht="30">
      <c r="A246" s="527"/>
      <c r="B246" s="528"/>
      <c r="C246" s="528"/>
      <c r="D246" s="528"/>
      <c r="E246" s="528"/>
      <c r="F246" s="528"/>
      <c r="G246" s="528"/>
      <c r="H246" s="260" t="s">
        <v>162</v>
      </c>
      <c r="I246" s="320">
        <v>60</v>
      </c>
      <c r="J246" s="528"/>
      <c r="K246" s="527"/>
      <c r="L246" s="528"/>
      <c r="M246" s="528"/>
      <c r="N246" s="528"/>
      <c r="O246" s="528"/>
      <c r="P246" s="528"/>
      <c r="Q246" s="528"/>
      <c r="R246" s="528"/>
    </row>
    <row r="247" spans="1:18" s="203" customFormat="1" ht="30">
      <c r="A247" s="526">
        <v>89</v>
      </c>
      <c r="B247" s="528" t="s">
        <v>1250</v>
      </c>
      <c r="C247" s="528">
        <v>1</v>
      </c>
      <c r="D247" s="528">
        <v>13</v>
      </c>
      <c r="E247" s="528" t="s">
        <v>1961</v>
      </c>
      <c r="F247" s="528" t="s">
        <v>1962</v>
      </c>
      <c r="G247" s="528" t="s">
        <v>1963</v>
      </c>
      <c r="H247" s="260" t="s">
        <v>1497</v>
      </c>
      <c r="I247" s="260">
        <v>1</v>
      </c>
      <c r="J247" s="528" t="s">
        <v>1964</v>
      </c>
      <c r="K247" s="528"/>
      <c r="L247" s="528" t="s">
        <v>42</v>
      </c>
      <c r="M247" s="528"/>
      <c r="N247" s="598">
        <v>41403.39</v>
      </c>
      <c r="O247" s="528"/>
      <c r="P247" s="598">
        <v>31000</v>
      </c>
      <c r="Q247" s="528" t="s">
        <v>1688</v>
      </c>
      <c r="R247" s="608" t="s">
        <v>1965</v>
      </c>
    </row>
    <row r="248" spans="1:18" s="203" customFormat="1" ht="30">
      <c r="A248" s="531"/>
      <c r="B248" s="528"/>
      <c r="C248" s="528"/>
      <c r="D248" s="528"/>
      <c r="E248" s="528"/>
      <c r="F248" s="528"/>
      <c r="G248" s="528"/>
      <c r="H248" s="260" t="s">
        <v>1893</v>
      </c>
      <c r="I248" s="260">
        <v>13</v>
      </c>
      <c r="J248" s="528"/>
      <c r="K248" s="528"/>
      <c r="L248" s="528"/>
      <c r="M248" s="528"/>
      <c r="N248" s="528"/>
      <c r="O248" s="528"/>
      <c r="P248" s="528"/>
      <c r="Q248" s="528"/>
      <c r="R248" s="613"/>
    </row>
    <row r="249" spans="1:18" s="203" customFormat="1">
      <c r="A249" s="531"/>
      <c r="B249" s="528"/>
      <c r="C249" s="528"/>
      <c r="D249" s="528"/>
      <c r="E249" s="528"/>
      <c r="F249" s="528"/>
      <c r="G249" s="528"/>
      <c r="H249" s="260" t="s">
        <v>1939</v>
      </c>
      <c r="I249" s="260">
        <v>400</v>
      </c>
      <c r="J249" s="528"/>
      <c r="K249" s="528"/>
      <c r="L249" s="528"/>
      <c r="M249" s="528"/>
      <c r="N249" s="528"/>
      <c r="O249" s="528"/>
      <c r="P249" s="528"/>
      <c r="Q249" s="528"/>
      <c r="R249" s="613"/>
    </row>
    <row r="250" spans="1:18" s="203" customFormat="1">
      <c r="A250" s="531"/>
      <c r="B250" s="528"/>
      <c r="C250" s="528"/>
      <c r="D250" s="528"/>
      <c r="E250" s="528"/>
      <c r="F250" s="528"/>
      <c r="G250" s="528"/>
      <c r="H250" s="260" t="s">
        <v>1923</v>
      </c>
      <c r="I250" s="260">
        <v>500</v>
      </c>
      <c r="J250" s="528"/>
      <c r="K250" s="528"/>
      <c r="L250" s="528"/>
      <c r="M250" s="528"/>
      <c r="N250" s="528"/>
      <c r="O250" s="528"/>
      <c r="P250" s="528"/>
      <c r="Q250" s="528"/>
      <c r="R250" s="613"/>
    </row>
    <row r="251" spans="1:18" s="203" customFormat="1">
      <c r="A251" s="527"/>
      <c r="B251" s="528"/>
      <c r="C251" s="528"/>
      <c r="D251" s="528"/>
      <c r="E251" s="528"/>
      <c r="F251" s="528"/>
      <c r="G251" s="528"/>
      <c r="H251" s="260" t="s">
        <v>1951</v>
      </c>
      <c r="I251" s="260">
        <v>13</v>
      </c>
      <c r="J251" s="528"/>
      <c r="K251" s="528"/>
      <c r="L251" s="528"/>
      <c r="M251" s="528"/>
      <c r="N251" s="528"/>
      <c r="O251" s="528"/>
      <c r="P251" s="528"/>
      <c r="Q251" s="528"/>
      <c r="R251" s="609"/>
    </row>
    <row r="252" spans="1:18" s="203" customFormat="1">
      <c r="A252" s="526">
        <v>90</v>
      </c>
      <c r="B252" s="528" t="s">
        <v>1250</v>
      </c>
      <c r="C252" s="528">
        <v>1</v>
      </c>
      <c r="D252" s="528">
        <v>13</v>
      </c>
      <c r="E252" s="528" t="s">
        <v>1966</v>
      </c>
      <c r="F252" s="528" t="s">
        <v>1967</v>
      </c>
      <c r="G252" s="528" t="s">
        <v>1968</v>
      </c>
      <c r="H252" s="260" t="s">
        <v>1969</v>
      </c>
      <c r="I252" s="260">
        <v>1000</v>
      </c>
      <c r="J252" s="528" t="s">
        <v>1970</v>
      </c>
      <c r="K252" s="528"/>
      <c r="L252" s="528" t="s">
        <v>42</v>
      </c>
      <c r="M252" s="528"/>
      <c r="N252" s="598">
        <v>16141.8</v>
      </c>
      <c r="O252" s="528"/>
      <c r="P252" s="598">
        <v>14370</v>
      </c>
      <c r="Q252" s="528" t="s">
        <v>1971</v>
      </c>
      <c r="R252" s="528" t="s">
        <v>1972</v>
      </c>
    </row>
    <row r="253" spans="1:18" s="203" customFormat="1" ht="45">
      <c r="A253" s="527"/>
      <c r="B253" s="528"/>
      <c r="C253" s="528"/>
      <c r="D253" s="528"/>
      <c r="E253" s="528"/>
      <c r="F253" s="528"/>
      <c r="G253" s="528"/>
      <c r="H253" s="260" t="s">
        <v>1973</v>
      </c>
      <c r="I253" s="260">
        <v>10000</v>
      </c>
      <c r="J253" s="528"/>
      <c r="K253" s="528"/>
      <c r="L253" s="528"/>
      <c r="M253" s="528"/>
      <c r="N253" s="528"/>
      <c r="O253" s="528"/>
      <c r="P253" s="528"/>
      <c r="Q253" s="528"/>
      <c r="R253" s="528"/>
    </row>
    <row r="254" spans="1:18" s="203" customFormat="1">
      <c r="A254" s="526">
        <v>91</v>
      </c>
      <c r="B254" s="528" t="s">
        <v>47</v>
      </c>
      <c r="C254" s="528">
        <v>1</v>
      </c>
      <c r="D254" s="528">
        <v>13</v>
      </c>
      <c r="E254" s="528" t="s">
        <v>1974</v>
      </c>
      <c r="F254" s="528" t="s">
        <v>1975</v>
      </c>
      <c r="G254" s="528" t="s">
        <v>843</v>
      </c>
      <c r="H254" s="260" t="s">
        <v>1859</v>
      </c>
      <c r="I254" s="260">
        <v>1</v>
      </c>
      <c r="J254" s="583" t="s">
        <v>1976</v>
      </c>
      <c r="K254" s="528"/>
      <c r="L254" s="528" t="s">
        <v>38</v>
      </c>
      <c r="M254" s="528"/>
      <c r="N254" s="598">
        <v>18557.5</v>
      </c>
      <c r="O254" s="528"/>
      <c r="P254" s="598">
        <v>15982.5</v>
      </c>
      <c r="Q254" s="528" t="s">
        <v>1754</v>
      </c>
      <c r="R254" s="528" t="s">
        <v>1977</v>
      </c>
    </row>
    <row r="255" spans="1:18" s="203" customFormat="1" ht="30">
      <c r="A255" s="527"/>
      <c r="B255" s="528"/>
      <c r="C255" s="528"/>
      <c r="D255" s="528"/>
      <c r="E255" s="528"/>
      <c r="F255" s="528"/>
      <c r="G255" s="528"/>
      <c r="H255" s="260" t="s">
        <v>162</v>
      </c>
      <c r="I255" s="260">
        <v>50</v>
      </c>
      <c r="J255" s="585"/>
      <c r="K255" s="528"/>
      <c r="L255" s="528"/>
      <c r="M255" s="528"/>
      <c r="N255" s="528"/>
      <c r="O255" s="528"/>
      <c r="P255" s="528"/>
      <c r="Q255" s="528"/>
      <c r="R255" s="528"/>
    </row>
    <row r="256" spans="1:18" s="203" customFormat="1" ht="30">
      <c r="A256" s="526">
        <v>92</v>
      </c>
      <c r="B256" s="528" t="s">
        <v>1250</v>
      </c>
      <c r="C256" s="528">
        <v>1.3</v>
      </c>
      <c r="D256" s="528">
        <v>13</v>
      </c>
      <c r="E256" s="528" t="s">
        <v>1978</v>
      </c>
      <c r="F256" s="583" t="s">
        <v>1979</v>
      </c>
      <c r="G256" s="528" t="s">
        <v>1980</v>
      </c>
      <c r="H256" s="260" t="s">
        <v>1497</v>
      </c>
      <c r="I256" s="260">
        <v>1</v>
      </c>
      <c r="J256" s="528" t="s">
        <v>1981</v>
      </c>
      <c r="K256" s="528"/>
      <c r="L256" s="528" t="s">
        <v>1262</v>
      </c>
      <c r="M256" s="528"/>
      <c r="N256" s="598">
        <v>45385</v>
      </c>
      <c r="O256" s="528"/>
      <c r="P256" s="598">
        <v>21685</v>
      </c>
      <c r="Q256" s="528" t="s">
        <v>1982</v>
      </c>
      <c r="R256" s="528" t="s">
        <v>1983</v>
      </c>
    </row>
    <row r="257" spans="1:18" s="203" customFormat="1">
      <c r="A257" s="531"/>
      <c r="B257" s="528"/>
      <c r="C257" s="528"/>
      <c r="D257" s="528"/>
      <c r="E257" s="528"/>
      <c r="F257" s="584"/>
      <c r="G257" s="528"/>
      <c r="H257" s="260" t="s">
        <v>1923</v>
      </c>
      <c r="I257" s="260">
        <v>50</v>
      </c>
      <c r="J257" s="528"/>
      <c r="K257" s="528"/>
      <c r="L257" s="528"/>
      <c r="M257" s="528"/>
      <c r="N257" s="528"/>
      <c r="O257" s="528"/>
      <c r="P257" s="528"/>
      <c r="Q257" s="528"/>
      <c r="R257" s="528"/>
    </row>
    <row r="258" spans="1:18" s="203" customFormat="1">
      <c r="A258" s="531"/>
      <c r="B258" s="528"/>
      <c r="C258" s="528"/>
      <c r="D258" s="528"/>
      <c r="E258" s="528"/>
      <c r="F258" s="584"/>
      <c r="G258" s="528"/>
      <c r="H258" s="260" t="s">
        <v>1567</v>
      </c>
      <c r="I258" s="260">
        <v>2</v>
      </c>
      <c r="J258" s="528"/>
      <c r="K258" s="528"/>
      <c r="L258" s="528"/>
      <c r="M258" s="528"/>
      <c r="N258" s="528"/>
      <c r="O258" s="528"/>
      <c r="P258" s="528"/>
      <c r="Q258" s="528"/>
      <c r="R258" s="528"/>
    </row>
    <row r="259" spans="1:18" s="203" customFormat="1" ht="30">
      <c r="A259" s="527"/>
      <c r="B259" s="528"/>
      <c r="C259" s="528"/>
      <c r="D259" s="528"/>
      <c r="E259" s="528"/>
      <c r="F259" s="585"/>
      <c r="G259" s="528"/>
      <c r="H259" s="260" t="s">
        <v>1570</v>
      </c>
      <c r="I259" s="260">
        <v>28</v>
      </c>
      <c r="J259" s="528"/>
      <c r="K259" s="528"/>
      <c r="L259" s="528"/>
      <c r="M259" s="528"/>
      <c r="N259" s="528"/>
      <c r="O259" s="528"/>
      <c r="P259" s="528"/>
      <c r="Q259" s="528"/>
      <c r="R259" s="528"/>
    </row>
    <row r="260" spans="1:18" s="203" customFormat="1" ht="30">
      <c r="A260" s="526">
        <v>93</v>
      </c>
      <c r="B260" s="528" t="s">
        <v>1250</v>
      </c>
      <c r="C260" s="528">
        <v>1</v>
      </c>
      <c r="D260" s="528">
        <v>13</v>
      </c>
      <c r="E260" s="528" t="s">
        <v>1984</v>
      </c>
      <c r="F260" s="528" t="s">
        <v>1985</v>
      </c>
      <c r="G260" s="528" t="s">
        <v>1963</v>
      </c>
      <c r="H260" s="260" t="s">
        <v>1497</v>
      </c>
      <c r="I260" s="260">
        <v>1</v>
      </c>
      <c r="J260" s="528" t="s">
        <v>1986</v>
      </c>
      <c r="K260" s="528"/>
      <c r="L260" s="528" t="s">
        <v>42</v>
      </c>
      <c r="M260" s="528"/>
      <c r="N260" s="598">
        <v>14201.16</v>
      </c>
      <c r="O260" s="528"/>
      <c r="P260" s="598">
        <v>9401.16</v>
      </c>
      <c r="Q260" s="528" t="s">
        <v>1987</v>
      </c>
      <c r="R260" s="528" t="s">
        <v>1988</v>
      </c>
    </row>
    <row r="261" spans="1:18" s="203" customFormat="1" ht="30">
      <c r="A261" s="531"/>
      <c r="B261" s="528"/>
      <c r="C261" s="528"/>
      <c r="D261" s="528"/>
      <c r="E261" s="528"/>
      <c r="F261" s="528"/>
      <c r="G261" s="528"/>
      <c r="H261" s="260" t="s">
        <v>1893</v>
      </c>
      <c r="I261" s="260">
        <v>25</v>
      </c>
      <c r="J261" s="528"/>
      <c r="K261" s="528"/>
      <c r="L261" s="528"/>
      <c r="M261" s="528"/>
      <c r="N261" s="528"/>
      <c r="O261" s="528"/>
      <c r="P261" s="528"/>
      <c r="Q261" s="528"/>
      <c r="R261" s="528"/>
    </row>
    <row r="262" spans="1:18" s="203" customFormat="1">
      <c r="A262" s="531"/>
      <c r="B262" s="528"/>
      <c r="C262" s="528"/>
      <c r="D262" s="528"/>
      <c r="E262" s="528"/>
      <c r="F262" s="528"/>
      <c r="G262" s="528"/>
      <c r="H262" s="260" t="s">
        <v>1923</v>
      </c>
      <c r="I262" s="260">
        <v>50</v>
      </c>
      <c r="J262" s="528"/>
      <c r="K262" s="528"/>
      <c r="L262" s="528"/>
      <c r="M262" s="528"/>
      <c r="N262" s="528"/>
      <c r="O262" s="528"/>
      <c r="P262" s="528"/>
      <c r="Q262" s="528"/>
      <c r="R262" s="528"/>
    </row>
    <row r="263" spans="1:18" s="203" customFormat="1">
      <c r="A263" s="527"/>
      <c r="B263" s="528"/>
      <c r="C263" s="528"/>
      <c r="D263" s="528"/>
      <c r="E263" s="528"/>
      <c r="F263" s="528"/>
      <c r="G263" s="528"/>
      <c r="H263" s="260" t="s">
        <v>1951</v>
      </c>
      <c r="I263" s="260">
        <v>3</v>
      </c>
      <c r="J263" s="528"/>
      <c r="K263" s="528"/>
      <c r="L263" s="528"/>
      <c r="M263" s="528"/>
      <c r="N263" s="528"/>
      <c r="O263" s="528"/>
      <c r="P263" s="528"/>
      <c r="Q263" s="528"/>
      <c r="R263" s="528"/>
    </row>
    <row r="264" spans="1:18">
      <c r="A264" s="138"/>
      <c r="B264" s="138"/>
      <c r="C264" s="138"/>
      <c r="D264" s="138"/>
      <c r="E264" s="138"/>
      <c r="F264" s="138"/>
      <c r="G264" s="138"/>
      <c r="H264" s="138"/>
      <c r="I264" s="138"/>
      <c r="J264" s="138"/>
      <c r="K264" s="138"/>
      <c r="L264" s="138"/>
      <c r="M264" s="138"/>
      <c r="N264" s="138"/>
      <c r="O264" s="138"/>
      <c r="P264" s="138"/>
      <c r="Q264" s="138"/>
      <c r="R264" s="138"/>
    </row>
    <row r="265" spans="1:18">
      <c r="A265" s="138"/>
      <c r="B265" s="138"/>
      <c r="C265" s="138"/>
      <c r="D265" s="138"/>
      <c r="E265" s="138"/>
      <c r="F265" s="138"/>
      <c r="G265" s="138"/>
      <c r="H265" s="138"/>
      <c r="I265" s="138"/>
      <c r="J265" s="138"/>
      <c r="K265" s="138"/>
      <c r="L265" s="138"/>
      <c r="M265" s="138"/>
      <c r="N265" s="138"/>
      <c r="O265" s="138"/>
      <c r="P265" s="138"/>
      <c r="Q265" s="138"/>
      <c r="R265" s="138"/>
    </row>
    <row r="266" spans="1:18">
      <c r="A266" s="138"/>
      <c r="B266" s="138"/>
      <c r="C266" s="138"/>
      <c r="D266" s="138"/>
      <c r="E266" s="138"/>
      <c r="F266" s="138"/>
      <c r="G266" s="138"/>
      <c r="H266" s="138"/>
      <c r="I266" s="138"/>
      <c r="J266" s="138"/>
      <c r="K266" s="138"/>
      <c r="L266" s="138"/>
      <c r="M266" s="138"/>
      <c r="N266" s="138"/>
      <c r="O266" s="138"/>
      <c r="P266" s="138"/>
      <c r="Q266" s="138"/>
      <c r="R266" s="138"/>
    </row>
    <row r="267" spans="1:18">
      <c r="A267" s="138"/>
      <c r="B267" s="138"/>
      <c r="C267" s="138"/>
      <c r="D267" s="138"/>
      <c r="E267" s="138"/>
      <c r="F267" s="138"/>
      <c r="G267" s="138"/>
      <c r="H267" s="138"/>
      <c r="I267" s="138"/>
      <c r="J267" s="138"/>
      <c r="K267" s="543" t="s">
        <v>938</v>
      </c>
      <c r="L267" s="543"/>
      <c r="M267" s="543"/>
      <c r="N267" s="543"/>
      <c r="O267" s="543" t="s">
        <v>939</v>
      </c>
      <c r="P267" s="543"/>
      <c r="Q267" s="543"/>
      <c r="R267" s="543"/>
    </row>
    <row r="268" spans="1:18">
      <c r="A268" s="138"/>
      <c r="B268" s="138"/>
      <c r="C268" s="138"/>
      <c r="D268" s="138"/>
      <c r="E268" s="138"/>
      <c r="F268" s="138"/>
      <c r="G268" s="138"/>
      <c r="H268" s="138"/>
      <c r="I268" s="138"/>
      <c r="J268" s="138"/>
      <c r="K268" s="543">
        <v>2016</v>
      </c>
      <c r="L268" s="543"/>
      <c r="M268" s="543">
        <v>2017</v>
      </c>
      <c r="N268" s="543"/>
      <c r="O268" s="543">
        <v>2016</v>
      </c>
      <c r="P268" s="543"/>
      <c r="Q268" s="543">
        <v>2017</v>
      </c>
      <c r="R268" s="543"/>
    </row>
    <row r="269" spans="1:18">
      <c r="A269" s="138"/>
      <c r="B269" s="138"/>
      <c r="C269" s="138"/>
      <c r="D269" s="138"/>
      <c r="E269" s="138"/>
      <c r="F269" s="138"/>
      <c r="G269" s="138"/>
      <c r="H269" s="138"/>
      <c r="I269" s="138"/>
      <c r="J269" s="138"/>
      <c r="K269" s="128" t="s">
        <v>940</v>
      </c>
      <c r="L269" s="128" t="s">
        <v>941</v>
      </c>
      <c r="M269" s="128" t="s">
        <v>942</v>
      </c>
      <c r="N269" s="128" t="s">
        <v>941</v>
      </c>
      <c r="O269" s="128" t="s">
        <v>942</v>
      </c>
      <c r="P269" s="128" t="s">
        <v>941</v>
      </c>
      <c r="Q269" s="128" t="s">
        <v>940</v>
      </c>
      <c r="R269" s="128" t="s">
        <v>941</v>
      </c>
    </row>
    <row r="270" spans="1:18">
      <c r="A270" s="138"/>
      <c r="B270" s="138"/>
      <c r="C270" s="138"/>
      <c r="D270" s="138"/>
      <c r="E270" s="138"/>
      <c r="F270" s="138"/>
      <c r="G270" s="138"/>
      <c r="H270" s="138"/>
      <c r="I270" s="138"/>
      <c r="J270" s="138"/>
      <c r="K270" s="108">
        <v>20</v>
      </c>
      <c r="L270" s="111">
        <v>574595.99</v>
      </c>
      <c r="M270" s="108">
        <v>18</v>
      </c>
      <c r="N270" s="111">
        <v>730000</v>
      </c>
      <c r="O270" s="108">
        <v>28</v>
      </c>
      <c r="P270" s="111">
        <v>981861.42</v>
      </c>
      <c r="Q270" s="108">
        <v>27</v>
      </c>
      <c r="R270" s="111">
        <v>660482.79</v>
      </c>
    </row>
    <row r="271" spans="1:18">
      <c r="A271" s="138"/>
      <c r="B271" s="138"/>
      <c r="C271" s="138"/>
      <c r="D271" s="138"/>
      <c r="E271" s="138"/>
      <c r="F271" s="138"/>
      <c r="G271" s="138"/>
      <c r="H271" s="138"/>
      <c r="I271" s="138"/>
      <c r="J271" s="138"/>
      <c r="K271" s="138"/>
      <c r="L271" s="138"/>
      <c r="M271" s="138"/>
      <c r="N271" s="138"/>
      <c r="O271" s="138"/>
      <c r="P271" s="138"/>
      <c r="Q271" s="138"/>
      <c r="R271" s="138"/>
    </row>
    <row r="272" spans="1:18">
      <c r="A272" s="138"/>
      <c r="B272" s="138"/>
      <c r="C272" s="138"/>
      <c r="D272" s="138"/>
      <c r="E272" s="138"/>
      <c r="F272" s="138"/>
      <c r="G272" s="138"/>
      <c r="H272" s="138"/>
      <c r="I272" s="138"/>
      <c r="J272" s="138"/>
      <c r="K272" s="138"/>
      <c r="L272" s="138"/>
      <c r="M272" s="138"/>
      <c r="N272" s="138"/>
      <c r="O272" s="138"/>
      <c r="P272" s="138"/>
      <c r="Q272" s="138"/>
      <c r="R272" s="138"/>
    </row>
    <row r="273" spans="1:18">
      <c r="A273" s="138"/>
      <c r="B273" s="138"/>
      <c r="C273" s="138"/>
      <c r="D273" s="138"/>
      <c r="E273" s="138"/>
      <c r="F273" s="138"/>
      <c r="G273" s="138"/>
      <c r="H273" s="138"/>
      <c r="I273" s="138"/>
      <c r="J273" s="138"/>
      <c r="K273" s="138"/>
      <c r="L273" s="138"/>
      <c r="M273" s="138"/>
      <c r="N273" s="138"/>
      <c r="O273" s="138"/>
      <c r="P273" s="138"/>
      <c r="Q273" s="138"/>
      <c r="R273" s="138"/>
    </row>
    <row r="274" spans="1:18">
      <c r="A274" s="138"/>
      <c r="B274" s="138"/>
      <c r="C274" s="138"/>
      <c r="D274" s="138"/>
      <c r="E274" s="138"/>
      <c r="F274" s="138"/>
      <c r="G274" s="138"/>
      <c r="H274" s="138"/>
      <c r="I274" s="138"/>
      <c r="J274" s="138"/>
      <c r="K274" s="138"/>
      <c r="L274" s="138"/>
      <c r="M274" s="138"/>
      <c r="N274" s="138"/>
      <c r="O274" s="138"/>
      <c r="P274" s="138"/>
      <c r="Q274" s="138"/>
      <c r="R274" s="138"/>
    </row>
    <row r="275" spans="1:18">
      <c r="A275" s="138"/>
      <c r="B275" s="138"/>
      <c r="C275" s="138"/>
      <c r="D275" s="138"/>
      <c r="E275" s="138"/>
      <c r="F275" s="138"/>
      <c r="G275" s="138"/>
      <c r="H275" s="138"/>
      <c r="I275" s="138"/>
      <c r="J275" s="138"/>
      <c r="K275" s="138"/>
      <c r="L275" s="138"/>
      <c r="M275" s="138"/>
      <c r="N275" s="138"/>
      <c r="O275" s="138"/>
      <c r="P275" s="138"/>
      <c r="Q275" s="138"/>
      <c r="R275" s="138"/>
    </row>
    <row r="276" spans="1:18">
      <c r="A276" s="138"/>
      <c r="B276" s="138"/>
      <c r="C276" s="138"/>
      <c r="D276" s="138"/>
      <c r="E276" s="138"/>
      <c r="F276" s="138"/>
      <c r="G276" s="138"/>
      <c r="H276" s="138"/>
      <c r="I276" s="138"/>
      <c r="J276" s="138"/>
      <c r="K276" s="138"/>
      <c r="L276" s="138"/>
      <c r="M276" s="138"/>
      <c r="N276" s="138"/>
      <c r="O276" s="138"/>
      <c r="P276" s="138"/>
      <c r="Q276" s="138"/>
      <c r="R276" s="138"/>
    </row>
    <row r="277" spans="1:18">
      <c r="A277" s="138"/>
      <c r="B277" s="138"/>
      <c r="C277" s="138"/>
      <c r="D277" s="138"/>
      <c r="E277" s="138"/>
      <c r="F277" s="138"/>
      <c r="G277" s="138"/>
      <c r="H277" s="138"/>
      <c r="I277" s="138"/>
      <c r="J277" s="138"/>
      <c r="K277" s="138"/>
      <c r="L277" s="138"/>
      <c r="M277" s="138"/>
      <c r="N277" s="138"/>
      <c r="O277" s="138"/>
      <c r="P277" s="138"/>
      <c r="Q277" s="138"/>
      <c r="R277" s="138"/>
    </row>
    <row r="278" spans="1:18">
      <c r="A278" s="138"/>
      <c r="B278" s="138"/>
      <c r="C278" s="138"/>
      <c r="D278" s="138"/>
      <c r="E278" s="138"/>
      <c r="F278" s="138"/>
      <c r="G278" s="138"/>
      <c r="H278" s="138"/>
      <c r="I278" s="138"/>
      <c r="J278" s="138"/>
      <c r="K278" s="138"/>
      <c r="L278" s="138"/>
      <c r="M278" s="138"/>
      <c r="N278" s="138"/>
      <c r="O278" s="138"/>
      <c r="P278" s="138"/>
      <c r="Q278" s="138"/>
      <c r="R278" s="138"/>
    </row>
    <row r="279" spans="1:18">
      <c r="A279" s="138"/>
      <c r="B279" s="138"/>
      <c r="C279" s="138"/>
      <c r="D279" s="138"/>
      <c r="E279" s="138"/>
      <c r="F279" s="138"/>
      <c r="G279" s="138"/>
      <c r="H279" s="138"/>
      <c r="I279" s="138"/>
      <c r="J279" s="138"/>
      <c r="K279" s="138"/>
      <c r="L279" s="138"/>
      <c r="M279" s="138"/>
      <c r="N279" s="138"/>
      <c r="O279" s="138"/>
      <c r="P279" s="138"/>
      <c r="Q279" s="138"/>
      <c r="R279" s="138"/>
    </row>
    <row r="280" spans="1:18">
      <c r="A280" s="138"/>
      <c r="B280" s="138"/>
      <c r="C280" s="138"/>
      <c r="D280" s="138"/>
      <c r="E280" s="138"/>
      <c r="F280" s="138"/>
      <c r="G280" s="138"/>
      <c r="H280" s="138"/>
      <c r="I280" s="138"/>
      <c r="J280" s="138"/>
      <c r="K280" s="138"/>
      <c r="L280" s="138"/>
      <c r="M280" s="138"/>
      <c r="N280" s="138"/>
      <c r="O280" s="138"/>
      <c r="P280" s="138"/>
      <c r="Q280" s="138"/>
      <c r="R280" s="138"/>
    </row>
    <row r="281" spans="1:18">
      <c r="A281" s="138"/>
      <c r="B281" s="138"/>
      <c r="C281" s="138"/>
      <c r="D281" s="138"/>
      <c r="E281" s="138"/>
      <c r="F281" s="138"/>
      <c r="G281" s="138"/>
      <c r="H281" s="138"/>
      <c r="I281" s="138"/>
      <c r="J281" s="138"/>
      <c r="K281" s="138"/>
      <c r="L281" s="138"/>
      <c r="M281" s="138"/>
      <c r="N281" s="138"/>
      <c r="O281" s="138"/>
      <c r="P281" s="138"/>
      <c r="Q281" s="138"/>
      <c r="R281" s="138"/>
    </row>
    <row r="282" spans="1:18">
      <c r="A282" s="138"/>
      <c r="B282" s="138"/>
      <c r="C282" s="138"/>
      <c r="D282" s="138"/>
      <c r="E282" s="138"/>
      <c r="F282" s="138"/>
      <c r="G282" s="138"/>
      <c r="H282" s="138"/>
      <c r="I282" s="138"/>
      <c r="J282" s="138"/>
      <c r="K282" s="138"/>
      <c r="L282" s="138"/>
      <c r="M282" s="138"/>
      <c r="N282" s="138"/>
      <c r="O282" s="138"/>
      <c r="P282" s="138"/>
      <c r="Q282" s="138"/>
      <c r="R282" s="138"/>
    </row>
    <row r="283" spans="1:18">
      <c r="A283" s="138"/>
      <c r="B283" s="138"/>
      <c r="C283" s="138"/>
      <c r="D283" s="138"/>
      <c r="E283" s="138"/>
      <c r="F283" s="138"/>
      <c r="G283" s="138"/>
      <c r="H283" s="138"/>
      <c r="I283" s="138"/>
      <c r="J283" s="138"/>
      <c r="K283" s="138"/>
      <c r="L283" s="138"/>
      <c r="M283" s="138"/>
      <c r="N283" s="138"/>
      <c r="O283" s="138"/>
      <c r="P283" s="138"/>
      <c r="Q283" s="138"/>
      <c r="R283" s="138"/>
    </row>
    <row r="284" spans="1:18">
      <c r="A284" s="138"/>
      <c r="B284" s="138"/>
      <c r="C284" s="138"/>
      <c r="D284" s="138"/>
      <c r="E284" s="138"/>
      <c r="F284" s="138"/>
      <c r="G284" s="138"/>
      <c r="H284" s="138"/>
      <c r="I284" s="138"/>
      <c r="J284" s="138"/>
      <c r="K284" s="138"/>
      <c r="L284" s="138"/>
      <c r="M284" s="138"/>
      <c r="N284" s="138"/>
      <c r="O284" s="138"/>
      <c r="P284" s="138"/>
      <c r="Q284" s="138"/>
      <c r="R284" s="138"/>
    </row>
    <row r="285" spans="1:18">
      <c r="A285" s="138"/>
      <c r="B285" s="138"/>
      <c r="C285" s="138"/>
      <c r="D285" s="138"/>
      <c r="E285" s="138"/>
      <c r="F285" s="138"/>
      <c r="G285" s="138"/>
      <c r="H285" s="138"/>
      <c r="I285" s="138"/>
      <c r="J285" s="138"/>
      <c r="K285" s="138"/>
      <c r="L285" s="138"/>
      <c r="M285" s="138"/>
      <c r="N285" s="138"/>
      <c r="O285" s="138"/>
      <c r="P285" s="138"/>
      <c r="Q285" s="138"/>
      <c r="R285" s="138"/>
    </row>
    <row r="286" spans="1:18">
      <c r="A286" s="138"/>
      <c r="B286" s="138"/>
      <c r="C286" s="138"/>
      <c r="D286" s="138"/>
      <c r="E286" s="138"/>
      <c r="F286" s="138"/>
      <c r="G286" s="138"/>
      <c r="H286" s="138"/>
      <c r="I286" s="138"/>
      <c r="J286" s="138"/>
      <c r="K286" s="138"/>
      <c r="L286" s="138"/>
      <c r="M286" s="138"/>
      <c r="N286" s="138"/>
      <c r="O286" s="138"/>
      <c r="P286" s="138"/>
      <c r="Q286" s="138"/>
      <c r="R286" s="138"/>
    </row>
    <row r="287" spans="1:18">
      <c r="A287" s="138"/>
      <c r="B287" s="138"/>
      <c r="C287" s="138"/>
      <c r="D287" s="138"/>
      <c r="E287" s="138"/>
      <c r="F287" s="138"/>
      <c r="G287" s="138"/>
      <c r="H287" s="138"/>
      <c r="I287" s="138"/>
      <c r="J287" s="138"/>
      <c r="K287" s="138"/>
      <c r="L287" s="138"/>
      <c r="M287" s="138"/>
      <c r="N287" s="138"/>
      <c r="O287" s="138"/>
      <c r="P287" s="138"/>
      <c r="Q287" s="138"/>
      <c r="R287" s="138"/>
    </row>
    <row r="288" spans="1:18">
      <c r="A288" s="138"/>
      <c r="B288" s="138"/>
      <c r="C288" s="138"/>
      <c r="D288" s="138"/>
      <c r="E288" s="138"/>
      <c r="F288" s="138"/>
      <c r="G288" s="138"/>
      <c r="H288" s="138"/>
      <c r="I288" s="138"/>
      <c r="J288" s="138"/>
      <c r="K288" s="138"/>
      <c r="L288" s="138"/>
      <c r="M288" s="138"/>
      <c r="N288" s="138"/>
      <c r="O288" s="138"/>
      <c r="P288" s="138"/>
      <c r="Q288" s="138"/>
      <c r="R288" s="138"/>
    </row>
    <row r="289" spans="1:18">
      <c r="A289" s="138"/>
      <c r="B289" s="138"/>
      <c r="C289" s="138"/>
      <c r="D289" s="138"/>
      <c r="E289" s="138"/>
      <c r="F289" s="138"/>
      <c r="G289" s="138"/>
      <c r="H289" s="138"/>
      <c r="I289" s="138"/>
      <c r="J289" s="138"/>
      <c r="K289" s="138"/>
      <c r="L289" s="138"/>
      <c r="M289" s="138"/>
      <c r="N289" s="138"/>
      <c r="O289" s="138"/>
      <c r="P289" s="138"/>
      <c r="Q289" s="138"/>
      <c r="R289" s="138"/>
    </row>
    <row r="290" spans="1:18">
      <c r="A290" s="138"/>
      <c r="B290" s="138"/>
      <c r="C290" s="138"/>
      <c r="D290" s="138"/>
      <c r="E290" s="138"/>
      <c r="F290" s="138"/>
      <c r="G290" s="138"/>
      <c r="H290" s="138"/>
      <c r="I290" s="138"/>
      <c r="J290" s="138"/>
      <c r="K290" s="138"/>
      <c r="L290" s="138"/>
      <c r="M290" s="138"/>
      <c r="N290" s="138"/>
      <c r="O290" s="138"/>
      <c r="P290" s="138"/>
      <c r="Q290" s="138"/>
      <c r="R290" s="138"/>
    </row>
    <row r="291" spans="1:18">
      <c r="A291" s="138"/>
      <c r="B291" s="138"/>
      <c r="C291" s="138"/>
      <c r="D291" s="138"/>
      <c r="E291" s="138"/>
      <c r="F291" s="138"/>
      <c r="G291" s="138"/>
      <c r="H291" s="138"/>
      <c r="I291" s="138"/>
      <c r="J291" s="138"/>
      <c r="K291" s="138"/>
      <c r="L291" s="138"/>
      <c r="M291" s="138"/>
      <c r="N291" s="138"/>
      <c r="O291" s="138"/>
      <c r="P291" s="138"/>
      <c r="Q291" s="138"/>
      <c r="R291" s="138"/>
    </row>
    <row r="292" spans="1:18">
      <c r="A292" s="138"/>
      <c r="B292" s="138"/>
      <c r="C292" s="138"/>
      <c r="D292" s="138"/>
      <c r="E292" s="138"/>
      <c r="F292" s="138"/>
      <c r="G292" s="138"/>
      <c r="H292" s="138"/>
      <c r="I292" s="138"/>
      <c r="J292" s="138"/>
      <c r="K292" s="138"/>
      <c r="L292" s="138"/>
      <c r="M292" s="138"/>
      <c r="N292" s="138"/>
      <c r="O292" s="138"/>
      <c r="P292" s="138"/>
      <c r="Q292" s="138"/>
      <c r="R292" s="138"/>
    </row>
    <row r="293" spans="1:18">
      <c r="A293" s="138"/>
      <c r="B293" s="138"/>
      <c r="C293" s="138"/>
      <c r="D293" s="138"/>
      <c r="E293" s="138"/>
      <c r="F293" s="138"/>
      <c r="G293" s="138"/>
      <c r="H293" s="138"/>
      <c r="I293" s="138"/>
      <c r="J293" s="138"/>
      <c r="K293" s="138"/>
      <c r="L293" s="138"/>
      <c r="M293" s="138"/>
      <c r="N293" s="138"/>
      <c r="O293" s="138"/>
      <c r="P293" s="138"/>
      <c r="Q293" s="138"/>
      <c r="R293" s="138"/>
    </row>
    <row r="294" spans="1:18">
      <c r="A294" s="138"/>
      <c r="B294" s="138"/>
      <c r="C294" s="138"/>
      <c r="D294" s="138"/>
      <c r="E294" s="138"/>
      <c r="F294" s="138"/>
      <c r="G294" s="138"/>
      <c r="H294" s="138"/>
      <c r="I294" s="138"/>
      <c r="J294" s="138"/>
      <c r="K294" s="138"/>
      <c r="L294" s="138"/>
      <c r="M294" s="138"/>
      <c r="N294" s="138"/>
      <c r="O294" s="138"/>
      <c r="P294" s="138"/>
      <c r="Q294" s="138"/>
      <c r="R294" s="138"/>
    </row>
    <row r="295" spans="1:18">
      <c r="A295" s="138"/>
      <c r="B295" s="138"/>
      <c r="C295" s="138"/>
      <c r="D295" s="138"/>
      <c r="E295" s="138"/>
      <c r="F295" s="138"/>
      <c r="G295" s="138"/>
      <c r="H295" s="138"/>
      <c r="I295" s="138"/>
      <c r="J295" s="138"/>
      <c r="K295" s="138"/>
      <c r="L295" s="138"/>
      <c r="M295" s="138"/>
      <c r="N295" s="138"/>
      <c r="O295" s="138"/>
      <c r="P295" s="138"/>
      <c r="Q295" s="138"/>
      <c r="R295" s="138"/>
    </row>
    <row r="296" spans="1:18">
      <c r="A296" s="138"/>
      <c r="B296" s="138"/>
      <c r="C296" s="138"/>
      <c r="D296" s="138"/>
      <c r="E296" s="138"/>
      <c r="F296" s="138"/>
      <c r="G296" s="138"/>
      <c r="H296" s="138"/>
      <c r="I296" s="138"/>
      <c r="J296" s="138"/>
      <c r="K296" s="138"/>
      <c r="L296" s="138"/>
      <c r="M296" s="138"/>
      <c r="N296" s="138"/>
      <c r="O296" s="138"/>
      <c r="P296" s="138"/>
      <c r="Q296" s="138"/>
      <c r="R296" s="138"/>
    </row>
    <row r="297" spans="1:18">
      <c r="A297" s="138"/>
      <c r="B297" s="138"/>
      <c r="C297" s="138"/>
      <c r="D297" s="138"/>
      <c r="E297" s="138"/>
      <c r="F297" s="138"/>
      <c r="G297" s="138"/>
      <c r="H297" s="138"/>
      <c r="I297" s="138"/>
      <c r="J297" s="138"/>
      <c r="K297" s="138"/>
      <c r="L297" s="138"/>
      <c r="M297" s="138"/>
      <c r="N297" s="138"/>
      <c r="O297" s="138"/>
      <c r="P297" s="138"/>
      <c r="Q297" s="138"/>
      <c r="R297" s="138"/>
    </row>
    <row r="298" spans="1:18">
      <c r="A298" s="138"/>
      <c r="B298" s="138"/>
      <c r="C298" s="138"/>
      <c r="D298" s="138"/>
      <c r="E298" s="138"/>
      <c r="F298" s="138"/>
      <c r="G298" s="138"/>
      <c r="H298" s="138"/>
      <c r="I298" s="138"/>
      <c r="J298" s="138"/>
      <c r="K298" s="138"/>
      <c r="L298" s="138"/>
      <c r="M298" s="138"/>
      <c r="N298" s="138"/>
      <c r="O298" s="138"/>
      <c r="P298" s="138"/>
      <c r="Q298" s="138"/>
      <c r="R298" s="138"/>
    </row>
    <row r="299" spans="1:18">
      <c r="A299" s="138"/>
      <c r="B299" s="138"/>
      <c r="C299" s="138"/>
      <c r="D299" s="138"/>
      <c r="E299" s="138"/>
      <c r="F299" s="138"/>
      <c r="G299" s="138"/>
      <c r="H299" s="138"/>
      <c r="I299" s="138"/>
      <c r="J299" s="138"/>
      <c r="K299" s="138"/>
      <c r="L299" s="138"/>
      <c r="M299" s="138"/>
      <c r="N299" s="138"/>
      <c r="O299" s="138"/>
      <c r="P299" s="138"/>
      <c r="Q299" s="138"/>
      <c r="R299" s="138"/>
    </row>
    <row r="300" spans="1:18">
      <c r="A300" s="138"/>
      <c r="B300" s="138"/>
      <c r="C300" s="138"/>
      <c r="D300" s="138"/>
      <c r="E300" s="138"/>
      <c r="F300" s="138"/>
      <c r="G300" s="138"/>
      <c r="H300" s="138"/>
      <c r="I300" s="138"/>
      <c r="J300" s="138"/>
      <c r="K300" s="138"/>
      <c r="L300" s="138"/>
      <c r="M300" s="138"/>
      <c r="N300" s="138"/>
      <c r="O300" s="138"/>
      <c r="P300" s="138"/>
      <c r="Q300" s="138"/>
      <c r="R300" s="138"/>
    </row>
    <row r="301" spans="1:18">
      <c r="A301" s="138"/>
      <c r="B301" s="138"/>
      <c r="C301" s="138"/>
      <c r="D301" s="138"/>
      <c r="E301" s="138"/>
      <c r="F301" s="138"/>
      <c r="G301" s="138"/>
      <c r="H301" s="138"/>
      <c r="I301" s="138"/>
      <c r="J301" s="138"/>
      <c r="K301" s="138"/>
      <c r="L301" s="138"/>
      <c r="M301" s="138"/>
      <c r="N301" s="138"/>
      <c r="O301" s="138"/>
      <c r="P301" s="138"/>
      <c r="Q301" s="138"/>
      <c r="R301" s="138"/>
    </row>
    <row r="302" spans="1:18">
      <c r="A302" s="138"/>
      <c r="B302" s="138"/>
      <c r="C302" s="138"/>
      <c r="D302" s="138"/>
      <c r="E302" s="138"/>
      <c r="F302" s="138"/>
      <c r="G302" s="138"/>
      <c r="H302" s="138"/>
      <c r="I302" s="138"/>
      <c r="J302" s="138"/>
      <c r="K302" s="138"/>
      <c r="L302" s="138"/>
      <c r="M302" s="138"/>
      <c r="N302" s="138"/>
      <c r="O302" s="138"/>
      <c r="P302" s="138"/>
      <c r="Q302" s="138"/>
      <c r="R302" s="138"/>
    </row>
    <row r="303" spans="1:18">
      <c r="A303" s="138"/>
      <c r="B303" s="138"/>
      <c r="C303" s="138"/>
      <c r="D303" s="138"/>
      <c r="E303" s="138"/>
      <c r="F303" s="138"/>
      <c r="G303" s="138"/>
      <c r="H303" s="138"/>
      <c r="I303" s="138"/>
      <c r="J303" s="138"/>
      <c r="K303" s="138"/>
      <c r="L303" s="138"/>
      <c r="M303" s="138"/>
      <c r="N303" s="138"/>
      <c r="O303" s="138"/>
      <c r="P303" s="138"/>
      <c r="Q303" s="138"/>
      <c r="R303" s="138"/>
    </row>
    <row r="304" spans="1:18">
      <c r="A304" s="138"/>
      <c r="B304" s="138"/>
      <c r="C304" s="138"/>
      <c r="D304" s="138"/>
      <c r="E304" s="138"/>
      <c r="F304" s="138"/>
      <c r="G304" s="138"/>
      <c r="H304" s="138"/>
      <c r="I304" s="138"/>
      <c r="J304" s="138"/>
      <c r="K304" s="138"/>
      <c r="L304" s="138"/>
      <c r="M304" s="138"/>
      <c r="N304" s="138"/>
      <c r="O304" s="138"/>
      <c r="P304" s="138"/>
      <c r="Q304" s="138"/>
      <c r="R304" s="138"/>
    </row>
    <row r="305" spans="1:18">
      <c r="A305" s="138"/>
      <c r="B305" s="138"/>
      <c r="C305" s="138"/>
      <c r="D305" s="138"/>
      <c r="E305" s="138"/>
      <c r="F305" s="138"/>
      <c r="G305" s="138"/>
      <c r="H305" s="138"/>
      <c r="I305" s="138"/>
      <c r="J305" s="138"/>
      <c r="K305" s="138"/>
      <c r="L305" s="138"/>
      <c r="M305" s="138"/>
      <c r="N305" s="138"/>
      <c r="O305" s="138"/>
      <c r="P305" s="138"/>
      <c r="Q305" s="138"/>
      <c r="R305" s="138"/>
    </row>
    <row r="306" spans="1:18">
      <c r="A306" s="138"/>
      <c r="B306" s="138"/>
      <c r="C306" s="138"/>
      <c r="D306" s="138"/>
      <c r="E306" s="138"/>
      <c r="F306" s="138"/>
      <c r="G306" s="138"/>
      <c r="H306" s="138"/>
      <c r="I306" s="138"/>
      <c r="J306" s="138"/>
      <c r="K306" s="138"/>
      <c r="L306" s="138"/>
      <c r="M306" s="138"/>
      <c r="N306" s="138"/>
      <c r="O306" s="138"/>
      <c r="P306" s="138"/>
      <c r="Q306" s="138"/>
      <c r="R306" s="138"/>
    </row>
    <row r="307" spans="1:18">
      <c r="A307" s="138"/>
      <c r="B307" s="138"/>
      <c r="C307" s="138"/>
      <c r="D307" s="138"/>
      <c r="E307" s="138"/>
      <c r="F307" s="138"/>
      <c r="G307" s="138"/>
      <c r="H307" s="138"/>
      <c r="I307" s="138"/>
      <c r="J307" s="138"/>
      <c r="K307" s="138"/>
      <c r="L307" s="138"/>
      <c r="M307" s="138"/>
      <c r="N307" s="138"/>
      <c r="O307" s="138"/>
      <c r="P307" s="138"/>
      <c r="Q307" s="138"/>
      <c r="R307" s="138"/>
    </row>
    <row r="308" spans="1:18">
      <c r="A308" s="138"/>
      <c r="B308" s="138"/>
      <c r="C308" s="138"/>
      <c r="D308" s="138"/>
      <c r="E308" s="138"/>
      <c r="F308" s="138"/>
      <c r="G308" s="138"/>
      <c r="H308" s="138"/>
      <c r="I308" s="138"/>
      <c r="J308" s="138"/>
      <c r="K308" s="138"/>
      <c r="L308" s="138"/>
      <c r="M308" s="138"/>
      <c r="N308" s="138"/>
      <c r="O308" s="138"/>
      <c r="P308" s="138"/>
      <c r="Q308" s="138"/>
      <c r="R308" s="138"/>
    </row>
    <row r="309" spans="1:18">
      <c r="A309" s="138"/>
      <c r="B309" s="138"/>
      <c r="C309" s="138"/>
      <c r="D309" s="138"/>
      <c r="E309" s="138"/>
      <c r="F309" s="138"/>
      <c r="G309" s="138"/>
      <c r="H309" s="138"/>
      <c r="I309" s="138"/>
      <c r="J309" s="138"/>
      <c r="K309" s="138"/>
      <c r="L309" s="138"/>
      <c r="M309" s="138"/>
      <c r="N309" s="138"/>
      <c r="O309" s="138"/>
      <c r="P309" s="138"/>
      <c r="Q309" s="138"/>
      <c r="R309" s="138"/>
    </row>
    <row r="310" spans="1:18">
      <c r="A310" s="138"/>
      <c r="B310" s="138"/>
      <c r="C310" s="138"/>
      <c r="D310" s="138"/>
      <c r="E310" s="138"/>
      <c r="F310" s="138"/>
      <c r="G310" s="138"/>
      <c r="H310" s="138"/>
      <c r="I310" s="138"/>
      <c r="J310" s="138"/>
      <c r="K310" s="138"/>
      <c r="L310" s="138"/>
      <c r="M310" s="138"/>
      <c r="N310" s="138"/>
      <c r="O310" s="138"/>
      <c r="P310" s="138"/>
      <c r="Q310" s="138"/>
      <c r="R310" s="138"/>
    </row>
    <row r="311" spans="1:18">
      <c r="A311" s="138"/>
      <c r="B311" s="138"/>
      <c r="C311" s="138"/>
      <c r="D311" s="138"/>
      <c r="E311" s="138"/>
      <c r="F311" s="138"/>
      <c r="G311" s="138"/>
      <c r="H311" s="138"/>
      <c r="I311" s="138"/>
      <c r="J311" s="138"/>
      <c r="K311" s="138"/>
      <c r="L311" s="138"/>
      <c r="M311" s="138"/>
      <c r="N311" s="138"/>
      <c r="O311" s="138"/>
      <c r="P311" s="138"/>
      <c r="Q311" s="138"/>
      <c r="R311" s="138"/>
    </row>
    <row r="312" spans="1:18">
      <c r="A312" s="138"/>
      <c r="B312" s="138"/>
      <c r="C312" s="138"/>
      <c r="D312" s="138"/>
      <c r="E312" s="138"/>
      <c r="F312" s="138"/>
      <c r="G312" s="138"/>
      <c r="H312" s="138"/>
      <c r="I312" s="138"/>
      <c r="J312" s="138"/>
      <c r="K312" s="138"/>
      <c r="L312" s="138"/>
      <c r="M312" s="138"/>
      <c r="N312" s="138"/>
      <c r="O312" s="138"/>
      <c r="P312" s="138"/>
      <c r="Q312" s="138"/>
      <c r="R312" s="138"/>
    </row>
    <row r="313" spans="1:18">
      <c r="A313" s="138"/>
      <c r="B313" s="138"/>
      <c r="C313" s="138"/>
      <c r="D313" s="138"/>
      <c r="E313" s="138"/>
      <c r="F313" s="138"/>
      <c r="G313" s="138"/>
      <c r="H313" s="138"/>
      <c r="I313" s="138"/>
      <c r="J313" s="138"/>
      <c r="K313" s="138"/>
      <c r="L313" s="138"/>
      <c r="M313" s="138"/>
      <c r="N313" s="138"/>
      <c r="O313" s="138"/>
      <c r="P313" s="138"/>
      <c r="Q313" s="138"/>
      <c r="R313" s="138"/>
    </row>
    <row r="314" spans="1:18">
      <c r="A314" s="138"/>
      <c r="B314" s="138"/>
      <c r="C314" s="138"/>
      <c r="D314" s="138"/>
      <c r="E314" s="138"/>
      <c r="F314" s="138"/>
      <c r="G314" s="138"/>
      <c r="H314" s="138"/>
      <c r="I314" s="138"/>
      <c r="J314" s="138"/>
      <c r="K314" s="138"/>
      <c r="L314" s="138"/>
      <c r="M314" s="138"/>
      <c r="N314" s="138"/>
      <c r="O314" s="138"/>
      <c r="P314" s="138"/>
      <c r="Q314" s="138"/>
      <c r="R314" s="138"/>
    </row>
    <row r="315" spans="1:18">
      <c r="A315" s="138"/>
      <c r="B315" s="138"/>
      <c r="C315" s="138"/>
      <c r="D315" s="138"/>
      <c r="E315" s="138"/>
      <c r="F315" s="138"/>
      <c r="G315" s="138"/>
      <c r="H315" s="138"/>
      <c r="I315" s="138"/>
      <c r="J315" s="138"/>
      <c r="K315" s="138"/>
      <c r="L315" s="138"/>
      <c r="M315" s="138"/>
      <c r="N315" s="138"/>
      <c r="O315" s="138"/>
      <c r="P315" s="138"/>
      <c r="Q315" s="138"/>
      <c r="R315" s="138"/>
    </row>
    <row r="316" spans="1:18">
      <c r="A316" s="138"/>
      <c r="B316" s="138"/>
      <c r="C316" s="138"/>
      <c r="D316" s="138"/>
      <c r="E316" s="138"/>
      <c r="F316" s="138"/>
      <c r="G316" s="138"/>
      <c r="H316" s="138"/>
      <c r="I316" s="138"/>
      <c r="J316" s="138"/>
      <c r="K316" s="138"/>
      <c r="L316" s="138"/>
      <c r="M316" s="138"/>
      <c r="N316" s="138"/>
      <c r="O316" s="138"/>
      <c r="P316" s="138"/>
      <c r="Q316" s="138"/>
      <c r="R316" s="138"/>
    </row>
    <row r="317" spans="1:18">
      <c r="A317" s="138"/>
      <c r="B317" s="138"/>
      <c r="C317" s="138"/>
      <c r="D317" s="138"/>
      <c r="E317" s="138"/>
      <c r="F317" s="138"/>
      <c r="G317" s="138"/>
      <c r="H317" s="138"/>
      <c r="I317" s="138"/>
      <c r="J317" s="138"/>
      <c r="K317" s="138"/>
      <c r="L317" s="138"/>
      <c r="M317" s="138"/>
      <c r="N317" s="138"/>
      <c r="O317" s="138"/>
      <c r="P317" s="138"/>
      <c r="Q317" s="138"/>
      <c r="R317" s="138"/>
    </row>
    <row r="318" spans="1:18">
      <c r="A318" s="138"/>
      <c r="B318" s="138"/>
      <c r="C318" s="138"/>
      <c r="D318" s="138"/>
      <c r="E318" s="138"/>
      <c r="F318" s="138"/>
      <c r="G318" s="138"/>
      <c r="H318" s="138"/>
      <c r="I318" s="138"/>
      <c r="J318" s="138"/>
      <c r="K318" s="138"/>
      <c r="L318" s="138"/>
      <c r="M318" s="138"/>
      <c r="N318" s="138"/>
      <c r="O318" s="138"/>
      <c r="P318" s="138"/>
      <c r="Q318" s="138"/>
      <c r="R318" s="138"/>
    </row>
    <row r="319" spans="1:18">
      <c r="A319" s="138"/>
      <c r="B319" s="138"/>
      <c r="C319" s="138"/>
      <c r="D319" s="138"/>
      <c r="E319" s="138"/>
      <c r="F319" s="138"/>
      <c r="G319" s="138"/>
      <c r="H319" s="138"/>
      <c r="I319" s="138"/>
      <c r="J319" s="138"/>
      <c r="K319" s="138"/>
      <c r="L319" s="138"/>
      <c r="M319" s="138"/>
      <c r="N319" s="138"/>
      <c r="O319" s="138"/>
      <c r="P319" s="138"/>
      <c r="Q319" s="138"/>
      <c r="R319" s="138"/>
    </row>
    <row r="320" spans="1:18">
      <c r="A320" s="138"/>
      <c r="B320" s="138"/>
      <c r="C320" s="138"/>
      <c r="D320" s="138"/>
      <c r="E320" s="138"/>
      <c r="F320" s="138"/>
      <c r="G320" s="138"/>
      <c r="H320" s="138"/>
      <c r="I320" s="138"/>
      <c r="J320" s="138"/>
      <c r="K320" s="138"/>
      <c r="L320" s="138"/>
      <c r="M320" s="138"/>
      <c r="N320" s="138"/>
      <c r="O320" s="138"/>
      <c r="P320" s="138"/>
      <c r="Q320" s="138"/>
      <c r="R320" s="138"/>
    </row>
    <row r="321" spans="1:18">
      <c r="A321" s="138"/>
      <c r="B321" s="138"/>
      <c r="C321" s="138"/>
      <c r="D321" s="138"/>
      <c r="E321" s="138"/>
      <c r="F321" s="138"/>
      <c r="G321" s="138"/>
      <c r="H321" s="138"/>
      <c r="I321" s="138"/>
      <c r="J321" s="138"/>
      <c r="K321" s="138"/>
      <c r="L321" s="138"/>
      <c r="M321" s="138"/>
      <c r="N321" s="138"/>
      <c r="O321" s="138"/>
      <c r="P321" s="138"/>
      <c r="Q321" s="138"/>
      <c r="R321" s="138"/>
    </row>
    <row r="322" spans="1:18">
      <c r="A322" s="138"/>
      <c r="B322" s="138"/>
      <c r="C322" s="138"/>
      <c r="D322" s="138"/>
      <c r="E322" s="138"/>
      <c r="F322" s="138"/>
      <c r="G322" s="138"/>
      <c r="H322" s="138"/>
      <c r="I322" s="138"/>
      <c r="J322" s="138"/>
      <c r="K322" s="138"/>
      <c r="L322" s="138"/>
      <c r="M322" s="138"/>
      <c r="N322" s="138"/>
      <c r="O322" s="138"/>
      <c r="P322" s="138"/>
      <c r="Q322" s="138"/>
      <c r="R322" s="138"/>
    </row>
    <row r="323" spans="1:18">
      <c r="A323" s="138"/>
      <c r="B323" s="138"/>
      <c r="C323" s="138"/>
      <c r="D323" s="138"/>
      <c r="E323" s="138"/>
      <c r="F323" s="138"/>
      <c r="G323" s="138"/>
      <c r="H323" s="138"/>
      <c r="I323" s="138"/>
      <c r="J323" s="138"/>
      <c r="K323" s="138"/>
      <c r="L323" s="138"/>
      <c r="M323" s="138"/>
      <c r="N323" s="138"/>
      <c r="O323" s="138"/>
      <c r="P323" s="138"/>
      <c r="Q323" s="138"/>
      <c r="R323" s="138"/>
    </row>
    <row r="324" spans="1:18">
      <c r="A324" s="138"/>
      <c r="B324" s="138"/>
      <c r="C324" s="138"/>
      <c r="D324" s="138"/>
      <c r="E324" s="138"/>
      <c r="F324" s="138"/>
      <c r="G324" s="138"/>
      <c r="H324" s="138"/>
      <c r="I324" s="138"/>
      <c r="J324" s="138"/>
      <c r="K324" s="138"/>
      <c r="L324" s="138"/>
      <c r="M324" s="138"/>
      <c r="N324" s="138"/>
      <c r="O324" s="138"/>
      <c r="P324" s="138"/>
      <c r="Q324" s="138"/>
      <c r="R324" s="138"/>
    </row>
    <row r="325" spans="1:18">
      <c r="A325" s="138"/>
      <c r="B325" s="138"/>
      <c r="C325" s="138"/>
      <c r="D325" s="138"/>
      <c r="E325" s="138"/>
      <c r="F325" s="138"/>
      <c r="G325" s="138"/>
      <c r="H325" s="138"/>
      <c r="I325" s="138"/>
      <c r="J325" s="138"/>
      <c r="K325" s="138"/>
      <c r="L325" s="138"/>
      <c r="M325" s="138"/>
      <c r="N325" s="138"/>
      <c r="O325" s="138"/>
      <c r="P325" s="138"/>
      <c r="Q325" s="138"/>
      <c r="R325" s="138"/>
    </row>
    <row r="326" spans="1:18">
      <c r="A326" s="138"/>
      <c r="B326" s="138"/>
      <c r="C326" s="138"/>
      <c r="D326" s="138"/>
      <c r="E326" s="138"/>
      <c r="F326" s="138"/>
      <c r="G326" s="138"/>
      <c r="H326" s="138"/>
      <c r="I326" s="138"/>
      <c r="J326" s="138"/>
      <c r="K326" s="138"/>
      <c r="L326" s="138"/>
      <c r="M326" s="138"/>
      <c r="N326" s="138"/>
      <c r="O326" s="138"/>
      <c r="P326" s="138"/>
      <c r="Q326" s="138"/>
      <c r="R326" s="138"/>
    </row>
    <row r="327" spans="1:18">
      <c r="A327" s="138"/>
      <c r="B327" s="138"/>
      <c r="C327" s="138"/>
      <c r="D327" s="138"/>
      <c r="E327" s="138"/>
      <c r="F327" s="138"/>
      <c r="G327" s="138"/>
      <c r="H327" s="138"/>
      <c r="I327" s="138"/>
      <c r="J327" s="138"/>
      <c r="K327" s="138"/>
      <c r="L327" s="138"/>
      <c r="M327" s="138"/>
      <c r="N327" s="138"/>
      <c r="O327" s="138"/>
      <c r="P327" s="138"/>
      <c r="Q327" s="138"/>
      <c r="R327" s="138"/>
    </row>
    <row r="328" spans="1:18">
      <c r="A328" s="138"/>
      <c r="B328" s="138"/>
      <c r="C328" s="138"/>
      <c r="D328" s="138"/>
      <c r="E328" s="138"/>
      <c r="F328" s="138"/>
      <c r="G328" s="138"/>
      <c r="H328" s="138"/>
      <c r="I328" s="138"/>
      <c r="J328" s="138"/>
      <c r="K328" s="138"/>
      <c r="L328" s="138"/>
      <c r="M328" s="138"/>
      <c r="N328" s="138"/>
      <c r="O328" s="138"/>
      <c r="P328" s="138"/>
      <c r="Q328" s="138"/>
      <c r="R328" s="138"/>
    </row>
    <row r="329" spans="1:18">
      <c r="A329" s="138"/>
      <c r="B329" s="138"/>
      <c r="C329" s="138"/>
      <c r="D329" s="138"/>
      <c r="E329" s="138"/>
      <c r="F329" s="138"/>
      <c r="G329" s="138"/>
      <c r="H329" s="138"/>
      <c r="I329" s="138"/>
      <c r="J329" s="138"/>
      <c r="K329" s="138"/>
      <c r="L329" s="138"/>
      <c r="M329" s="138"/>
      <c r="N329" s="138"/>
      <c r="O329" s="138"/>
      <c r="P329" s="138"/>
      <c r="Q329" s="138"/>
      <c r="R329" s="138"/>
    </row>
    <row r="330" spans="1:18">
      <c r="A330" s="138"/>
      <c r="B330" s="138"/>
      <c r="C330" s="138"/>
      <c r="D330" s="138"/>
      <c r="E330" s="138"/>
      <c r="F330" s="138"/>
      <c r="G330" s="138"/>
      <c r="H330" s="138"/>
      <c r="I330" s="138"/>
      <c r="J330" s="138"/>
      <c r="K330" s="138"/>
      <c r="L330" s="138"/>
      <c r="M330" s="138"/>
      <c r="N330" s="138"/>
      <c r="O330" s="138"/>
      <c r="P330" s="138"/>
      <c r="Q330" s="138"/>
      <c r="R330" s="138"/>
    </row>
    <row r="331" spans="1:18">
      <c r="A331" s="138"/>
      <c r="B331" s="138"/>
      <c r="C331" s="138"/>
      <c r="D331" s="138"/>
      <c r="E331" s="138"/>
      <c r="F331" s="138"/>
      <c r="G331" s="138"/>
      <c r="H331" s="138"/>
      <c r="I331" s="138"/>
      <c r="J331" s="138"/>
      <c r="K331" s="138"/>
      <c r="L331" s="138"/>
      <c r="M331" s="138"/>
      <c r="N331" s="138"/>
      <c r="O331" s="138"/>
      <c r="P331" s="138"/>
      <c r="Q331" s="138"/>
      <c r="R331" s="138"/>
    </row>
    <row r="332" spans="1:18">
      <c r="A332" s="138"/>
      <c r="B332" s="138"/>
      <c r="C332" s="138"/>
      <c r="D332" s="138"/>
      <c r="E332" s="138"/>
      <c r="F332" s="138"/>
      <c r="G332" s="138"/>
      <c r="H332" s="138"/>
      <c r="I332" s="138"/>
      <c r="J332" s="138"/>
      <c r="K332" s="138"/>
      <c r="L332" s="138"/>
      <c r="M332" s="138"/>
      <c r="N332" s="138"/>
      <c r="O332" s="138"/>
      <c r="P332" s="138"/>
      <c r="Q332" s="138"/>
      <c r="R332" s="138"/>
    </row>
    <row r="333" spans="1:18">
      <c r="A333" s="138"/>
      <c r="B333" s="138"/>
      <c r="C333" s="138"/>
      <c r="D333" s="138"/>
      <c r="E333" s="138"/>
      <c r="F333" s="138"/>
      <c r="G333" s="138"/>
      <c r="H333" s="138"/>
      <c r="I333" s="138"/>
      <c r="J333" s="138"/>
      <c r="K333" s="138"/>
      <c r="L333" s="138"/>
      <c r="M333" s="138"/>
      <c r="N333" s="138"/>
      <c r="O333" s="138"/>
      <c r="P333" s="138"/>
      <c r="Q333" s="138"/>
      <c r="R333" s="138"/>
    </row>
    <row r="334" spans="1:18">
      <c r="A334" s="138"/>
      <c r="B334" s="138"/>
      <c r="C334" s="138"/>
      <c r="D334" s="138"/>
      <c r="E334" s="138"/>
      <c r="F334" s="138"/>
      <c r="G334" s="138"/>
      <c r="H334" s="138"/>
      <c r="I334" s="138"/>
      <c r="J334" s="138"/>
      <c r="K334" s="138"/>
      <c r="L334" s="138"/>
      <c r="M334" s="138"/>
      <c r="N334" s="138"/>
      <c r="O334" s="138"/>
      <c r="P334" s="138"/>
      <c r="Q334" s="138"/>
      <c r="R334" s="138"/>
    </row>
    <row r="335" spans="1:18">
      <c r="A335" s="138"/>
      <c r="B335" s="138"/>
      <c r="C335" s="138"/>
      <c r="D335" s="138"/>
      <c r="E335" s="138"/>
      <c r="F335" s="138"/>
      <c r="G335" s="138"/>
      <c r="H335" s="138"/>
      <c r="I335" s="138"/>
      <c r="J335" s="138"/>
      <c r="K335" s="138"/>
      <c r="L335" s="138"/>
      <c r="M335" s="138"/>
      <c r="N335" s="138"/>
      <c r="O335" s="138"/>
      <c r="P335" s="138"/>
      <c r="Q335" s="138"/>
      <c r="R335" s="138"/>
    </row>
    <row r="336" spans="1:18">
      <c r="A336" s="138"/>
      <c r="B336" s="138"/>
      <c r="C336" s="138"/>
      <c r="D336" s="138"/>
      <c r="E336" s="138"/>
      <c r="F336" s="138"/>
      <c r="G336" s="138"/>
      <c r="H336" s="138"/>
      <c r="I336" s="138"/>
      <c r="J336" s="138"/>
      <c r="K336" s="138"/>
      <c r="L336" s="138"/>
      <c r="M336" s="138"/>
      <c r="N336" s="138"/>
      <c r="O336" s="138"/>
      <c r="P336" s="138"/>
      <c r="Q336" s="138"/>
      <c r="R336" s="138"/>
    </row>
    <row r="337" spans="1:18">
      <c r="A337" s="138"/>
      <c r="B337" s="138"/>
      <c r="C337" s="138"/>
      <c r="D337" s="138"/>
      <c r="E337" s="138"/>
      <c r="F337" s="138"/>
      <c r="G337" s="138"/>
      <c r="H337" s="138"/>
      <c r="I337" s="138"/>
      <c r="J337" s="138"/>
      <c r="K337" s="138"/>
      <c r="L337" s="138"/>
      <c r="M337" s="138"/>
      <c r="N337" s="138"/>
      <c r="O337" s="138"/>
      <c r="P337" s="138"/>
      <c r="Q337" s="138"/>
      <c r="R337" s="138"/>
    </row>
    <row r="338" spans="1:18">
      <c r="A338" s="138"/>
      <c r="B338" s="138"/>
      <c r="C338" s="138"/>
      <c r="D338" s="138"/>
      <c r="E338" s="138"/>
      <c r="F338" s="138"/>
      <c r="G338" s="138"/>
      <c r="H338" s="138"/>
      <c r="I338" s="138"/>
      <c r="J338" s="138"/>
      <c r="K338" s="138"/>
      <c r="L338" s="138"/>
      <c r="M338" s="138"/>
      <c r="N338" s="138"/>
      <c r="O338" s="138"/>
      <c r="P338" s="138"/>
      <c r="Q338" s="138"/>
      <c r="R338" s="138"/>
    </row>
    <row r="339" spans="1:18">
      <c r="A339" s="138"/>
      <c r="B339" s="138"/>
      <c r="C339" s="138"/>
      <c r="D339" s="138"/>
      <c r="E339" s="138"/>
      <c r="F339" s="138"/>
      <c r="G339" s="138"/>
      <c r="H339" s="138"/>
      <c r="I339" s="138"/>
      <c r="J339" s="138"/>
      <c r="K339" s="138"/>
      <c r="L339" s="138"/>
      <c r="M339" s="138"/>
      <c r="N339" s="138"/>
      <c r="O339" s="138"/>
      <c r="P339" s="138"/>
      <c r="Q339" s="138"/>
      <c r="R339" s="138"/>
    </row>
    <row r="340" spans="1:18">
      <c r="A340" s="138"/>
      <c r="B340" s="138"/>
      <c r="C340" s="138"/>
      <c r="D340" s="138"/>
      <c r="E340" s="138"/>
      <c r="F340" s="138"/>
      <c r="G340" s="138"/>
      <c r="H340" s="138"/>
      <c r="I340" s="138"/>
      <c r="J340" s="138"/>
      <c r="K340" s="138"/>
      <c r="L340" s="138"/>
      <c r="M340" s="138"/>
      <c r="N340" s="138"/>
      <c r="O340" s="138"/>
      <c r="P340" s="138"/>
      <c r="Q340" s="138"/>
      <c r="R340" s="138"/>
    </row>
    <row r="341" spans="1:18">
      <c r="A341" s="138"/>
      <c r="B341" s="138"/>
      <c r="C341" s="138"/>
      <c r="D341" s="138"/>
      <c r="E341" s="138"/>
      <c r="F341" s="138"/>
      <c r="G341" s="138"/>
      <c r="H341" s="138"/>
      <c r="I341" s="138"/>
      <c r="J341" s="138"/>
      <c r="K341" s="138"/>
      <c r="L341" s="138"/>
      <c r="M341" s="138"/>
      <c r="N341" s="138"/>
      <c r="O341" s="138"/>
      <c r="P341" s="138"/>
      <c r="Q341" s="138"/>
      <c r="R341" s="138"/>
    </row>
  </sheetData>
  <mergeCells count="1269">
    <mergeCell ref="K267:N267"/>
    <mergeCell ref="O267:R267"/>
    <mergeCell ref="K268:L268"/>
    <mergeCell ref="M268:N268"/>
    <mergeCell ref="O268:P268"/>
    <mergeCell ref="Q268:R268"/>
    <mergeCell ref="N260:N263"/>
    <mergeCell ref="O260:O263"/>
    <mergeCell ref="P260:P263"/>
    <mergeCell ref="Q260:Q263"/>
    <mergeCell ref="R260:R263"/>
    <mergeCell ref="F260:F263"/>
    <mergeCell ref="G260:G263"/>
    <mergeCell ref="J260:J263"/>
    <mergeCell ref="K260:K263"/>
    <mergeCell ref="L260:L263"/>
    <mergeCell ref="M260:M263"/>
    <mergeCell ref="O256:O259"/>
    <mergeCell ref="P256:P259"/>
    <mergeCell ref="Q256:Q259"/>
    <mergeCell ref="R256:R259"/>
    <mergeCell ref="A260:A263"/>
    <mergeCell ref="B260:B263"/>
    <mergeCell ref="C260:C263"/>
    <mergeCell ref="D260:D263"/>
    <mergeCell ref="E260:E263"/>
    <mergeCell ref="G256:G259"/>
    <mergeCell ref="J256:J259"/>
    <mergeCell ref="K256:K259"/>
    <mergeCell ref="L256:L259"/>
    <mergeCell ref="M256:M259"/>
    <mergeCell ref="N256:N259"/>
    <mergeCell ref="A256:A259"/>
    <mergeCell ref="B256:B259"/>
    <mergeCell ref="C256:C259"/>
    <mergeCell ref="D256:D259"/>
    <mergeCell ref="E256:E259"/>
    <mergeCell ref="F256:F259"/>
    <mergeCell ref="N254:N255"/>
    <mergeCell ref="O254:O255"/>
    <mergeCell ref="P254:P255"/>
    <mergeCell ref="Q254:Q255"/>
    <mergeCell ref="R254:R255"/>
    <mergeCell ref="F254:F255"/>
    <mergeCell ref="G254:G255"/>
    <mergeCell ref="J254:J255"/>
    <mergeCell ref="K254:K255"/>
    <mergeCell ref="L254:L255"/>
    <mergeCell ref="M254:M255"/>
    <mergeCell ref="O252:O253"/>
    <mergeCell ref="P252:P253"/>
    <mergeCell ref="Q252:Q253"/>
    <mergeCell ref="R252:R253"/>
    <mergeCell ref="A254:A255"/>
    <mergeCell ref="B254:B255"/>
    <mergeCell ref="C254:C255"/>
    <mergeCell ref="D254:D255"/>
    <mergeCell ref="E254:E255"/>
    <mergeCell ref="G252:G253"/>
    <mergeCell ref="J252:J253"/>
    <mergeCell ref="K252:K253"/>
    <mergeCell ref="L252:L253"/>
    <mergeCell ref="M252:M253"/>
    <mergeCell ref="N252:N253"/>
    <mergeCell ref="A252:A253"/>
    <mergeCell ref="B252:B253"/>
    <mergeCell ref="C252:C253"/>
    <mergeCell ref="D252:D253"/>
    <mergeCell ref="R247:R251"/>
    <mergeCell ref="F247:F251"/>
    <mergeCell ref="G247:G251"/>
    <mergeCell ref="J247:J251"/>
    <mergeCell ref="K247:K251"/>
    <mergeCell ref="L247:L251"/>
    <mergeCell ref="M247:M251"/>
    <mergeCell ref="O245:O246"/>
    <mergeCell ref="P245:P246"/>
    <mergeCell ref="Q245:Q246"/>
    <mergeCell ref="R245:R246"/>
    <mergeCell ref="A247:A251"/>
    <mergeCell ref="B247:B251"/>
    <mergeCell ref="C247:C251"/>
    <mergeCell ref="D247:D251"/>
    <mergeCell ref="E247:E251"/>
    <mergeCell ref="G245:G246"/>
    <mergeCell ref="J245:J246"/>
    <mergeCell ref="K245:K246"/>
    <mergeCell ref="L245:L246"/>
    <mergeCell ref="M245:M246"/>
    <mergeCell ref="N245:N246"/>
    <mergeCell ref="A245:A246"/>
    <mergeCell ref="B245:B246"/>
    <mergeCell ref="A243:A244"/>
    <mergeCell ref="B243:B244"/>
    <mergeCell ref="C243:C244"/>
    <mergeCell ref="D243:D244"/>
    <mergeCell ref="E243:E244"/>
    <mergeCell ref="G241:G242"/>
    <mergeCell ref="J241:J242"/>
    <mergeCell ref="K241:K242"/>
    <mergeCell ref="L241:L242"/>
    <mergeCell ref="M241:M242"/>
    <mergeCell ref="N241:N242"/>
    <mergeCell ref="E252:E253"/>
    <mergeCell ref="F252:F253"/>
    <mergeCell ref="N247:N251"/>
    <mergeCell ref="O247:O251"/>
    <mergeCell ref="P247:P251"/>
    <mergeCell ref="Q247:Q251"/>
    <mergeCell ref="C245:C246"/>
    <mergeCell ref="D245:D246"/>
    <mergeCell ref="E245:E246"/>
    <mergeCell ref="F245:F246"/>
    <mergeCell ref="N243:N244"/>
    <mergeCell ref="O243:O244"/>
    <mergeCell ref="P243:P244"/>
    <mergeCell ref="Q243:Q244"/>
    <mergeCell ref="R243:R244"/>
    <mergeCell ref="F243:F244"/>
    <mergeCell ref="G243:G244"/>
    <mergeCell ref="J243:J244"/>
    <mergeCell ref="K243:K244"/>
    <mergeCell ref="L243:L244"/>
    <mergeCell ref="M243:M244"/>
    <mergeCell ref="O241:O242"/>
    <mergeCell ref="P241:P242"/>
    <mergeCell ref="Q241:Q242"/>
    <mergeCell ref="R241:R242"/>
    <mergeCell ref="A241:A242"/>
    <mergeCell ref="B241:B242"/>
    <mergeCell ref="C241:C242"/>
    <mergeCell ref="D241:D242"/>
    <mergeCell ref="E241:E242"/>
    <mergeCell ref="F241:F242"/>
    <mergeCell ref="N235:N240"/>
    <mergeCell ref="O235:O240"/>
    <mergeCell ref="P235:P240"/>
    <mergeCell ref="Q235:Q240"/>
    <mergeCell ref="R235:R240"/>
    <mergeCell ref="F235:F240"/>
    <mergeCell ref="G235:G240"/>
    <mergeCell ref="J235:J240"/>
    <mergeCell ref="K235:K240"/>
    <mergeCell ref="L235:L240"/>
    <mergeCell ref="M235:M240"/>
    <mergeCell ref="O233:O234"/>
    <mergeCell ref="P233:P234"/>
    <mergeCell ref="Q233:Q234"/>
    <mergeCell ref="R233:R234"/>
    <mergeCell ref="A235:A240"/>
    <mergeCell ref="B235:B240"/>
    <mergeCell ref="C235:C240"/>
    <mergeCell ref="D235:D240"/>
    <mergeCell ref="E235:E240"/>
    <mergeCell ref="G233:G234"/>
    <mergeCell ref="J233:J234"/>
    <mergeCell ref="K233:K234"/>
    <mergeCell ref="L233:L234"/>
    <mergeCell ref="M233:M234"/>
    <mergeCell ref="N233:N234"/>
    <mergeCell ref="A233:A234"/>
    <mergeCell ref="B233:B234"/>
    <mergeCell ref="C233:C234"/>
    <mergeCell ref="D233:D234"/>
    <mergeCell ref="E233:E234"/>
    <mergeCell ref="F233:F234"/>
    <mergeCell ref="N227:N232"/>
    <mergeCell ref="O227:O232"/>
    <mergeCell ref="P227:P232"/>
    <mergeCell ref="Q227:Q232"/>
    <mergeCell ref="R227:R232"/>
    <mergeCell ref="F227:F232"/>
    <mergeCell ref="G227:G232"/>
    <mergeCell ref="J227:J232"/>
    <mergeCell ref="K227:K232"/>
    <mergeCell ref="L227:L232"/>
    <mergeCell ref="M227:M232"/>
    <mergeCell ref="O225:O226"/>
    <mergeCell ref="P225:P226"/>
    <mergeCell ref="Q225:Q226"/>
    <mergeCell ref="R225:R226"/>
    <mergeCell ref="A227:A232"/>
    <mergeCell ref="B227:B232"/>
    <mergeCell ref="C227:C232"/>
    <mergeCell ref="D227:D232"/>
    <mergeCell ref="E227:E232"/>
    <mergeCell ref="G225:G226"/>
    <mergeCell ref="J225:J226"/>
    <mergeCell ref="K225:K226"/>
    <mergeCell ref="L225:L226"/>
    <mergeCell ref="M225:M226"/>
    <mergeCell ref="N225:N226"/>
    <mergeCell ref="A225:A226"/>
    <mergeCell ref="B225:B226"/>
    <mergeCell ref="C225:C226"/>
    <mergeCell ref="D225:D226"/>
    <mergeCell ref="R222:R224"/>
    <mergeCell ref="F222:F224"/>
    <mergeCell ref="G222:G224"/>
    <mergeCell ref="J222:J224"/>
    <mergeCell ref="K222:K224"/>
    <mergeCell ref="L222:L224"/>
    <mergeCell ref="M222:M224"/>
    <mergeCell ref="O215:O221"/>
    <mergeCell ref="P215:P221"/>
    <mergeCell ref="Q215:Q221"/>
    <mergeCell ref="R215:R221"/>
    <mergeCell ref="A222:A224"/>
    <mergeCell ref="B222:B224"/>
    <mergeCell ref="C222:C224"/>
    <mergeCell ref="D222:D224"/>
    <mergeCell ref="E222:E224"/>
    <mergeCell ref="G215:G221"/>
    <mergeCell ref="J215:J221"/>
    <mergeCell ref="K215:K221"/>
    <mergeCell ref="L215:L221"/>
    <mergeCell ref="M215:M221"/>
    <mergeCell ref="N215:N221"/>
    <mergeCell ref="A215:A221"/>
    <mergeCell ref="B215:B221"/>
    <mergeCell ref="A213:A214"/>
    <mergeCell ref="B213:B214"/>
    <mergeCell ref="C213:C214"/>
    <mergeCell ref="D213:D214"/>
    <mergeCell ref="E213:E214"/>
    <mergeCell ref="G211:G212"/>
    <mergeCell ref="J211:J212"/>
    <mergeCell ref="K211:K212"/>
    <mergeCell ref="L211:L212"/>
    <mergeCell ref="M211:M212"/>
    <mergeCell ref="N211:N212"/>
    <mergeCell ref="E225:E226"/>
    <mergeCell ref="F225:F226"/>
    <mergeCell ref="N222:N224"/>
    <mergeCell ref="O222:O224"/>
    <mergeCell ref="P222:P224"/>
    <mergeCell ref="Q222:Q224"/>
    <mergeCell ref="C215:C221"/>
    <mergeCell ref="D215:D221"/>
    <mergeCell ref="E215:E221"/>
    <mergeCell ref="F215:F221"/>
    <mergeCell ref="N213:N214"/>
    <mergeCell ref="O213:O214"/>
    <mergeCell ref="P213:P214"/>
    <mergeCell ref="Q213:Q214"/>
    <mergeCell ref="R213:R214"/>
    <mergeCell ref="F213:F214"/>
    <mergeCell ref="G213:G214"/>
    <mergeCell ref="J213:J214"/>
    <mergeCell ref="K213:K214"/>
    <mergeCell ref="L213:L214"/>
    <mergeCell ref="M213:M214"/>
    <mergeCell ref="O211:O212"/>
    <mergeCell ref="P211:P212"/>
    <mergeCell ref="Q211:Q212"/>
    <mergeCell ref="R211:R212"/>
    <mergeCell ref="A211:A212"/>
    <mergeCell ref="B211:B212"/>
    <mergeCell ref="C211:C212"/>
    <mergeCell ref="D211:D212"/>
    <mergeCell ref="E211:E212"/>
    <mergeCell ref="F211:F212"/>
    <mergeCell ref="N209:N210"/>
    <mergeCell ref="O209:O210"/>
    <mergeCell ref="P209:P210"/>
    <mergeCell ref="Q209:Q210"/>
    <mergeCell ref="R209:R210"/>
    <mergeCell ref="F209:F210"/>
    <mergeCell ref="G209:G210"/>
    <mergeCell ref="J209:J210"/>
    <mergeCell ref="K209:K210"/>
    <mergeCell ref="L209:L210"/>
    <mergeCell ref="M209:M210"/>
    <mergeCell ref="O207:O208"/>
    <mergeCell ref="P207:P208"/>
    <mergeCell ref="Q207:Q208"/>
    <mergeCell ref="R207:R208"/>
    <mergeCell ref="A209:A210"/>
    <mergeCell ref="B209:B210"/>
    <mergeCell ref="C209:C210"/>
    <mergeCell ref="D209:D210"/>
    <mergeCell ref="E209:E210"/>
    <mergeCell ref="G207:G208"/>
    <mergeCell ref="J207:J208"/>
    <mergeCell ref="K207:K208"/>
    <mergeCell ref="L207:L208"/>
    <mergeCell ref="M207:M208"/>
    <mergeCell ref="N207:N208"/>
    <mergeCell ref="A207:A208"/>
    <mergeCell ref="B207:B208"/>
    <mergeCell ref="C207:C208"/>
    <mergeCell ref="D207:D208"/>
    <mergeCell ref="E207:E208"/>
    <mergeCell ref="F207:F208"/>
    <mergeCell ref="N204:N206"/>
    <mergeCell ref="O204:O206"/>
    <mergeCell ref="P204:P206"/>
    <mergeCell ref="Q204:Q206"/>
    <mergeCell ref="R204:R206"/>
    <mergeCell ref="F204:F206"/>
    <mergeCell ref="G204:G206"/>
    <mergeCell ref="J204:J206"/>
    <mergeCell ref="K204:K206"/>
    <mergeCell ref="L204:L206"/>
    <mergeCell ref="M204:M206"/>
    <mergeCell ref="O202:O203"/>
    <mergeCell ref="P202:P203"/>
    <mergeCell ref="Q202:Q203"/>
    <mergeCell ref="R202:R203"/>
    <mergeCell ref="A204:A206"/>
    <mergeCell ref="B204:B206"/>
    <mergeCell ref="C204:C206"/>
    <mergeCell ref="D204:D206"/>
    <mergeCell ref="E204:E206"/>
    <mergeCell ref="G202:G203"/>
    <mergeCell ref="J202:J203"/>
    <mergeCell ref="K202:K203"/>
    <mergeCell ref="L202:L203"/>
    <mergeCell ref="M202:M203"/>
    <mergeCell ref="N202:N203"/>
    <mergeCell ref="A202:A203"/>
    <mergeCell ref="B202:B203"/>
    <mergeCell ref="C202:C203"/>
    <mergeCell ref="D202:D203"/>
    <mergeCell ref="R196:R201"/>
    <mergeCell ref="F196:F201"/>
    <mergeCell ref="G196:G201"/>
    <mergeCell ref="J196:J201"/>
    <mergeCell ref="K196:K201"/>
    <mergeCell ref="L196:L201"/>
    <mergeCell ref="M196:M201"/>
    <mergeCell ref="O192:O195"/>
    <mergeCell ref="P192:P195"/>
    <mergeCell ref="Q192:Q195"/>
    <mergeCell ref="R192:R195"/>
    <mergeCell ref="A196:A201"/>
    <mergeCell ref="B196:B201"/>
    <mergeCell ref="C196:C201"/>
    <mergeCell ref="D196:D201"/>
    <mergeCell ref="E196:E201"/>
    <mergeCell ref="G192:G195"/>
    <mergeCell ref="J192:J195"/>
    <mergeCell ref="K192:K195"/>
    <mergeCell ref="L192:L195"/>
    <mergeCell ref="M192:M195"/>
    <mergeCell ref="N192:N195"/>
    <mergeCell ref="A192:A195"/>
    <mergeCell ref="B192:B195"/>
    <mergeCell ref="A186:A191"/>
    <mergeCell ref="B186:B191"/>
    <mergeCell ref="C186:C191"/>
    <mergeCell ref="D186:D191"/>
    <mergeCell ref="E186:E191"/>
    <mergeCell ref="G184:G185"/>
    <mergeCell ref="J184:J185"/>
    <mergeCell ref="K184:K185"/>
    <mergeCell ref="L184:L185"/>
    <mergeCell ref="M184:M185"/>
    <mergeCell ref="N184:N185"/>
    <mergeCell ref="E202:E203"/>
    <mergeCell ref="F202:F203"/>
    <mergeCell ref="N196:N201"/>
    <mergeCell ref="O196:O201"/>
    <mergeCell ref="P196:P201"/>
    <mergeCell ref="Q196:Q201"/>
    <mergeCell ref="C192:C195"/>
    <mergeCell ref="D192:D195"/>
    <mergeCell ref="E192:E195"/>
    <mergeCell ref="F192:F195"/>
    <mergeCell ref="N186:N191"/>
    <mergeCell ref="O186:O191"/>
    <mergeCell ref="P186:P191"/>
    <mergeCell ref="Q186:Q191"/>
    <mergeCell ref="R186:R191"/>
    <mergeCell ref="F186:F191"/>
    <mergeCell ref="G186:G191"/>
    <mergeCell ref="J186:J191"/>
    <mergeCell ref="K186:K191"/>
    <mergeCell ref="L186:L191"/>
    <mergeCell ref="M186:M191"/>
    <mergeCell ref="O184:O185"/>
    <mergeCell ref="P184:P185"/>
    <mergeCell ref="Q184:Q185"/>
    <mergeCell ref="R184:R185"/>
    <mergeCell ref="A184:A185"/>
    <mergeCell ref="B184:B185"/>
    <mergeCell ref="C184:C185"/>
    <mergeCell ref="D184:D185"/>
    <mergeCell ref="E184:E185"/>
    <mergeCell ref="F184:F185"/>
    <mergeCell ref="N177:N183"/>
    <mergeCell ref="O177:O183"/>
    <mergeCell ref="P177:P183"/>
    <mergeCell ref="Q177:Q183"/>
    <mergeCell ref="R177:R183"/>
    <mergeCell ref="F177:F183"/>
    <mergeCell ref="G177:G183"/>
    <mergeCell ref="J177:J183"/>
    <mergeCell ref="K177:K183"/>
    <mergeCell ref="L177:L183"/>
    <mergeCell ref="M177:M183"/>
    <mergeCell ref="O173:O176"/>
    <mergeCell ref="P173:P176"/>
    <mergeCell ref="Q173:Q176"/>
    <mergeCell ref="R173:R176"/>
    <mergeCell ref="A177:A183"/>
    <mergeCell ref="B177:B183"/>
    <mergeCell ref="C177:C183"/>
    <mergeCell ref="D177:D183"/>
    <mergeCell ref="E177:E183"/>
    <mergeCell ref="G173:G176"/>
    <mergeCell ref="J173:J176"/>
    <mergeCell ref="K173:K176"/>
    <mergeCell ref="L173:L176"/>
    <mergeCell ref="M173:M176"/>
    <mergeCell ref="N173:N176"/>
    <mergeCell ref="A173:A176"/>
    <mergeCell ref="B173:B176"/>
    <mergeCell ref="C173:C176"/>
    <mergeCell ref="D173:D176"/>
    <mergeCell ref="E173:E176"/>
    <mergeCell ref="F173:F176"/>
    <mergeCell ref="N171:N172"/>
    <mergeCell ref="O171:O172"/>
    <mergeCell ref="P171:P172"/>
    <mergeCell ref="Q171:Q172"/>
    <mergeCell ref="R171:R172"/>
    <mergeCell ref="F171:F172"/>
    <mergeCell ref="G171:G172"/>
    <mergeCell ref="J171:J172"/>
    <mergeCell ref="K171:K172"/>
    <mergeCell ref="L171:L172"/>
    <mergeCell ref="M171:M172"/>
    <mergeCell ref="O168:O170"/>
    <mergeCell ref="P168:P170"/>
    <mergeCell ref="Q168:Q170"/>
    <mergeCell ref="R168:R170"/>
    <mergeCell ref="A171:A172"/>
    <mergeCell ref="B171:B172"/>
    <mergeCell ref="C171:C172"/>
    <mergeCell ref="D171:D172"/>
    <mergeCell ref="E171:E172"/>
    <mergeCell ref="G168:G170"/>
    <mergeCell ref="J168:J170"/>
    <mergeCell ref="K168:K170"/>
    <mergeCell ref="L168:L170"/>
    <mergeCell ref="M168:M170"/>
    <mergeCell ref="N168:N170"/>
    <mergeCell ref="A168:A170"/>
    <mergeCell ref="B168:B170"/>
    <mergeCell ref="C168:C170"/>
    <mergeCell ref="D168:D170"/>
    <mergeCell ref="R166:R167"/>
    <mergeCell ref="F166:F167"/>
    <mergeCell ref="G166:G167"/>
    <mergeCell ref="J166:J167"/>
    <mergeCell ref="K166:K167"/>
    <mergeCell ref="L166:L167"/>
    <mergeCell ref="M166:M167"/>
    <mergeCell ref="O164:O165"/>
    <mergeCell ref="P164:P165"/>
    <mergeCell ref="Q164:Q165"/>
    <mergeCell ref="R164:R165"/>
    <mergeCell ref="A166:A167"/>
    <mergeCell ref="B166:B167"/>
    <mergeCell ref="C166:C167"/>
    <mergeCell ref="D166:D167"/>
    <mergeCell ref="E166:E167"/>
    <mergeCell ref="G164:G165"/>
    <mergeCell ref="J164:J165"/>
    <mergeCell ref="K164:K165"/>
    <mergeCell ref="L164:L165"/>
    <mergeCell ref="M164:M165"/>
    <mergeCell ref="N164:N165"/>
    <mergeCell ref="A164:A165"/>
    <mergeCell ref="B164:B165"/>
    <mergeCell ref="A162:A163"/>
    <mergeCell ref="B162:B163"/>
    <mergeCell ref="C162:C163"/>
    <mergeCell ref="D162:D163"/>
    <mergeCell ref="E162:E163"/>
    <mergeCell ref="G160:G161"/>
    <mergeCell ref="J160:J161"/>
    <mergeCell ref="K160:K161"/>
    <mergeCell ref="L160:L161"/>
    <mergeCell ref="M160:M161"/>
    <mergeCell ref="N160:N161"/>
    <mergeCell ref="E168:E170"/>
    <mergeCell ref="F168:F170"/>
    <mergeCell ref="N166:N167"/>
    <mergeCell ref="O166:O167"/>
    <mergeCell ref="P166:P167"/>
    <mergeCell ref="Q166:Q167"/>
    <mergeCell ref="C164:C165"/>
    <mergeCell ref="D164:D165"/>
    <mergeCell ref="E164:E165"/>
    <mergeCell ref="F164:F165"/>
    <mergeCell ref="N162:N163"/>
    <mergeCell ref="O162:O163"/>
    <mergeCell ref="P162:P163"/>
    <mergeCell ref="Q162:Q163"/>
    <mergeCell ref="R162:R163"/>
    <mergeCell ref="F162:F163"/>
    <mergeCell ref="G162:G163"/>
    <mergeCell ref="J162:J163"/>
    <mergeCell ref="K162:K163"/>
    <mergeCell ref="L162:L163"/>
    <mergeCell ref="M162:M163"/>
    <mergeCell ref="O160:O161"/>
    <mergeCell ref="P160:P161"/>
    <mergeCell ref="Q160:Q161"/>
    <mergeCell ref="R160:R161"/>
    <mergeCell ref="A160:A161"/>
    <mergeCell ref="B160:B161"/>
    <mergeCell ref="C160:C161"/>
    <mergeCell ref="D160:D161"/>
    <mergeCell ref="E160:E161"/>
    <mergeCell ref="F160:F161"/>
    <mergeCell ref="N158:N159"/>
    <mergeCell ref="O158:O159"/>
    <mergeCell ref="P158:P159"/>
    <mergeCell ref="Q158:Q159"/>
    <mergeCell ref="R158:R159"/>
    <mergeCell ref="F158:F159"/>
    <mergeCell ref="G158:G159"/>
    <mergeCell ref="J158:J159"/>
    <mergeCell ref="K158:K159"/>
    <mergeCell ref="L158:L159"/>
    <mergeCell ref="M158:M159"/>
    <mergeCell ref="O156:O157"/>
    <mergeCell ref="P156:P157"/>
    <mergeCell ref="Q156:Q157"/>
    <mergeCell ref="R156:R157"/>
    <mergeCell ref="A158:A159"/>
    <mergeCell ref="B158:B159"/>
    <mergeCell ref="C158:C159"/>
    <mergeCell ref="D158:D159"/>
    <mergeCell ref="E158:E159"/>
    <mergeCell ref="G156:G157"/>
    <mergeCell ref="J156:J157"/>
    <mergeCell ref="K156:K157"/>
    <mergeCell ref="L156:L157"/>
    <mergeCell ref="M156:M157"/>
    <mergeCell ref="N156:N157"/>
    <mergeCell ref="A156:A157"/>
    <mergeCell ref="B156:B157"/>
    <mergeCell ref="C156:C157"/>
    <mergeCell ref="D156:D157"/>
    <mergeCell ref="E156:E157"/>
    <mergeCell ref="F156:F157"/>
    <mergeCell ref="A148:A149"/>
    <mergeCell ref="B148:B149"/>
    <mergeCell ref="C148:C149"/>
    <mergeCell ref="D148:D149"/>
    <mergeCell ref="O153:O154"/>
    <mergeCell ref="P153:P154"/>
    <mergeCell ref="Q153:Q154"/>
    <mergeCell ref="R153:R154"/>
    <mergeCell ref="G153:G154"/>
    <mergeCell ref="J153:J154"/>
    <mergeCell ref="K153:K154"/>
    <mergeCell ref="L153:L154"/>
    <mergeCell ref="M153:M154"/>
    <mergeCell ref="N153:N154"/>
    <mergeCell ref="A153:A154"/>
    <mergeCell ref="B153:B154"/>
    <mergeCell ref="C153:C154"/>
    <mergeCell ref="D153:D154"/>
    <mergeCell ref="E153:E154"/>
    <mergeCell ref="F153:F154"/>
    <mergeCell ref="A146:A147"/>
    <mergeCell ref="B146:B147"/>
    <mergeCell ref="C146:C147"/>
    <mergeCell ref="D146:D147"/>
    <mergeCell ref="E146:E147"/>
    <mergeCell ref="G144:G145"/>
    <mergeCell ref="J144:J145"/>
    <mergeCell ref="K144:K145"/>
    <mergeCell ref="L144:L145"/>
    <mergeCell ref="M144:M145"/>
    <mergeCell ref="N144:N145"/>
    <mergeCell ref="N150:N152"/>
    <mergeCell ref="O150:O152"/>
    <mergeCell ref="P150:P152"/>
    <mergeCell ref="Q150:Q152"/>
    <mergeCell ref="R150:R152"/>
    <mergeCell ref="F150:F152"/>
    <mergeCell ref="G150:G152"/>
    <mergeCell ref="J150:J152"/>
    <mergeCell ref="K150:K152"/>
    <mergeCell ref="L150:L152"/>
    <mergeCell ref="M150:M152"/>
    <mergeCell ref="O148:O149"/>
    <mergeCell ref="P148:P149"/>
    <mergeCell ref="Q148:Q149"/>
    <mergeCell ref="R148:R149"/>
    <mergeCell ref="A150:A152"/>
    <mergeCell ref="B150:B152"/>
    <mergeCell ref="C150:C152"/>
    <mergeCell ref="D150:D152"/>
    <mergeCell ref="E150:E152"/>
    <mergeCell ref="G148:G149"/>
    <mergeCell ref="E148:E149"/>
    <mergeCell ref="F148:F149"/>
    <mergeCell ref="N146:N147"/>
    <mergeCell ref="O146:O147"/>
    <mergeCell ref="P146:P147"/>
    <mergeCell ref="Q146:Q147"/>
    <mergeCell ref="R146:R147"/>
    <mergeCell ref="F146:F147"/>
    <mergeCell ref="G146:G147"/>
    <mergeCell ref="J146:J147"/>
    <mergeCell ref="K146:K147"/>
    <mergeCell ref="L146:L147"/>
    <mergeCell ref="M146:M147"/>
    <mergeCell ref="O144:O145"/>
    <mergeCell ref="P144:P145"/>
    <mergeCell ref="Q144:Q145"/>
    <mergeCell ref="R144:R145"/>
    <mergeCell ref="J148:J149"/>
    <mergeCell ref="K148:K149"/>
    <mergeCell ref="L148:L149"/>
    <mergeCell ref="M148:M149"/>
    <mergeCell ref="N148:N149"/>
    <mergeCell ref="P142:P143"/>
    <mergeCell ref="Q142:Q143"/>
    <mergeCell ref="R142:R143"/>
    <mergeCell ref="A144:A145"/>
    <mergeCell ref="B144:B145"/>
    <mergeCell ref="C144:C145"/>
    <mergeCell ref="D144:D145"/>
    <mergeCell ref="E144:E145"/>
    <mergeCell ref="F144:F145"/>
    <mergeCell ref="J142:J143"/>
    <mergeCell ref="K142:K143"/>
    <mergeCell ref="L142:L143"/>
    <mergeCell ref="M142:M143"/>
    <mergeCell ref="N142:N143"/>
    <mergeCell ref="O142:O143"/>
    <mergeCell ref="Q140:Q141"/>
    <mergeCell ref="R140:R141"/>
    <mergeCell ref="A142:A143"/>
    <mergeCell ref="B142:B143"/>
    <mergeCell ref="C142:C143"/>
    <mergeCell ref="D142:D143"/>
    <mergeCell ref="E142:E143"/>
    <mergeCell ref="F142:F143"/>
    <mergeCell ref="G142:G143"/>
    <mergeCell ref="K140:K141"/>
    <mergeCell ref="L140:L141"/>
    <mergeCell ref="M140:M141"/>
    <mergeCell ref="N140:N141"/>
    <mergeCell ref="O140:O141"/>
    <mergeCell ref="P140:P141"/>
    <mergeCell ref="R138:R139"/>
    <mergeCell ref="A140:A141"/>
    <mergeCell ref="B140:B141"/>
    <mergeCell ref="C140:C141"/>
    <mergeCell ref="D140:D141"/>
    <mergeCell ref="E140:E141"/>
    <mergeCell ref="F140:F141"/>
    <mergeCell ref="G140:G141"/>
    <mergeCell ref="J140:J141"/>
    <mergeCell ref="L138:L139"/>
    <mergeCell ref="M138:M139"/>
    <mergeCell ref="N138:N139"/>
    <mergeCell ref="O138:O139"/>
    <mergeCell ref="P138:P139"/>
    <mergeCell ref="Q138:Q139"/>
    <mergeCell ref="A138:A139"/>
    <mergeCell ref="B138:B139"/>
    <mergeCell ref="C138:C139"/>
    <mergeCell ref="D138:D139"/>
    <mergeCell ref="E138:E139"/>
    <mergeCell ref="F138:F139"/>
    <mergeCell ref="G138:G139"/>
    <mergeCell ref="J138:J139"/>
    <mergeCell ref="K138:K139"/>
    <mergeCell ref="A129:A134"/>
    <mergeCell ref="B129:B134"/>
    <mergeCell ref="C129:C134"/>
    <mergeCell ref="D129:D134"/>
    <mergeCell ref="E129:E134"/>
    <mergeCell ref="F129:F134"/>
    <mergeCell ref="N135:N136"/>
    <mergeCell ref="O135:O136"/>
    <mergeCell ref="P135:P136"/>
    <mergeCell ref="Q135:Q136"/>
    <mergeCell ref="R135:R136"/>
    <mergeCell ref="F135:F136"/>
    <mergeCell ref="G135:G136"/>
    <mergeCell ref="J135:J136"/>
    <mergeCell ref="K135:K136"/>
    <mergeCell ref="L135:L136"/>
    <mergeCell ref="M135:M136"/>
    <mergeCell ref="O129:O134"/>
    <mergeCell ref="P129:P134"/>
    <mergeCell ref="Q129:Q134"/>
    <mergeCell ref="R129:R134"/>
    <mergeCell ref="A135:A136"/>
    <mergeCell ref="B135:B136"/>
    <mergeCell ref="C135:C136"/>
    <mergeCell ref="D135:D136"/>
    <mergeCell ref="E135:E136"/>
    <mergeCell ref="G129:G134"/>
    <mergeCell ref="J129:J134"/>
    <mergeCell ref="K129:K134"/>
    <mergeCell ref="L129:L134"/>
    <mergeCell ref="M129:M134"/>
    <mergeCell ref="N129:N134"/>
    <mergeCell ref="A127:A128"/>
    <mergeCell ref="B127:B128"/>
    <mergeCell ref="C127:C128"/>
    <mergeCell ref="D127:D128"/>
    <mergeCell ref="E127:E128"/>
    <mergeCell ref="N125:N126"/>
    <mergeCell ref="O125:O126"/>
    <mergeCell ref="P125:P126"/>
    <mergeCell ref="Q125:Q126"/>
    <mergeCell ref="R125:R126"/>
    <mergeCell ref="F125:F126"/>
    <mergeCell ref="G125:G126"/>
    <mergeCell ref="J125:J126"/>
    <mergeCell ref="K125:K126"/>
    <mergeCell ref="L125:L126"/>
    <mergeCell ref="M125:M126"/>
    <mergeCell ref="N127:N128"/>
    <mergeCell ref="O127:O128"/>
    <mergeCell ref="P127:P128"/>
    <mergeCell ref="Q127:Q128"/>
    <mergeCell ref="R127:R128"/>
    <mergeCell ref="F127:F128"/>
    <mergeCell ref="G127:G128"/>
    <mergeCell ref="J127:J128"/>
    <mergeCell ref="K127:K128"/>
    <mergeCell ref="L127:L128"/>
    <mergeCell ref="M127:M128"/>
    <mergeCell ref="O120:O124"/>
    <mergeCell ref="P120:P124"/>
    <mergeCell ref="Q120:Q124"/>
    <mergeCell ref="R120:R124"/>
    <mergeCell ref="A125:A126"/>
    <mergeCell ref="B125:B126"/>
    <mergeCell ref="C125:C126"/>
    <mergeCell ref="D125:D126"/>
    <mergeCell ref="E125:E126"/>
    <mergeCell ref="G120:G124"/>
    <mergeCell ref="J120:J124"/>
    <mergeCell ref="K120:K124"/>
    <mergeCell ref="L120:L124"/>
    <mergeCell ref="M120:M124"/>
    <mergeCell ref="N120:N124"/>
    <mergeCell ref="A120:A124"/>
    <mergeCell ref="B120:B124"/>
    <mergeCell ref="C120:C124"/>
    <mergeCell ref="D120:D124"/>
    <mergeCell ref="E120:E124"/>
    <mergeCell ref="F120:F124"/>
    <mergeCell ref="A116:A117"/>
    <mergeCell ref="B116:B117"/>
    <mergeCell ref="C116:C117"/>
    <mergeCell ref="D116:D117"/>
    <mergeCell ref="E116:E117"/>
    <mergeCell ref="F116:F117"/>
    <mergeCell ref="G116:G117"/>
    <mergeCell ref="J116:J117"/>
    <mergeCell ref="P118:P119"/>
    <mergeCell ref="Q118:Q119"/>
    <mergeCell ref="R118:R119"/>
    <mergeCell ref="J118:J119"/>
    <mergeCell ref="K118:K119"/>
    <mergeCell ref="L118:L119"/>
    <mergeCell ref="M118:M119"/>
    <mergeCell ref="N118:N119"/>
    <mergeCell ref="O118:O119"/>
    <mergeCell ref="A118:A119"/>
    <mergeCell ref="B118:B119"/>
    <mergeCell ref="C118:C119"/>
    <mergeCell ref="D118:D119"/>
    <mergeCell ref="E118:E119"/>
    <mergeCell ref="F118:F119"/>
    <mergeCell ref="G118:G119"/>
    <mergeCell ref="P112:P114"/>
    <mergeCell ref="Q112:Q114"/>
    <mergeCell ref="R112:R114"/>
    <mergeCell ref="F112:F114"/>
    <mergeCell ref="G112:G114"/>
    <mergeCell ref="J112:J114"/>
    <mergeCell ref="K112:K114"/>
    <mergeCell ref="L112:L114"/>
    <mergeCell ref="M112:M114"/>
    <mergeCell ref="Q116:Q117"/>
    <mergeCell ref="R116:R117"/>
    <mergeCell ref="K116:K117"/>
    <mergeCell ref="L116:L117"/>
    <mergeCell ref="M116:M117"/>
    <mergeCell ref="N116:N117"/>
    <mergeCell ref="O116:O117"/>
    <mergeCell ref="P116:P117"/>
    <mergeCell ref="P105:P109"/>
    <mergeCell ref="Q105:Q109"/>
    <mergeCell ref="R105:R109"/>
    <mergeCell ref="F105:F109"/>
    <mergeCell ref="G105:G109"/>
    <mergeCell ref="J105:J109"/>
    <mergeCell ref="K105:K109"/>
    <mergeCell ref="L105:L109"/>
    <mergeCell ref="M105:M109"/>
    <mergeCell ref="A110:A111"/>
    <mergeCell ref="B110:B111"/>
    <mergeCell ref="C110:C111"/>
    <mergeCell ref="D110:D111"/>
    <mergeCell ref="E110:E111"/>
    <mergeCell ref="F110:F111"/>
    <mergeCell ref="A112:A114"/>
    <mergeCell ref="B112:B114"/>
    <mergeCell ref="C112:C114"/>
    <mergeCell ref="D112:D114"/>
    <mergeCell ref="E112:E114"/>
    <mergeCell ref="O110:O111"/>
    <mergeCell ref="P110:P111"/>
    <mergeCell ref="Q110:Q111"/>
    <mergeCell ref="R110:R111"/>
    <mergeCell ref="G110:G111"/>
    <mergeCell ref="J110:J111"/>
    <mergeCell ref="K110:K111"/>
    <mergeCell ref="L110:L111"/>
    <mergeCell ref="M110:M111"/>
    <mergeCell ref="N110:N111"/>
    <mergeCell ref="N112:N114"/>
    <mergeCell ref="O112:O114"/>
    <mergeCell ref="A103:A104"/>
    <mergeCell ref="B103:B104"/>
    <mergeCell ref="C103:C104"/>
    <mergeCell ref="D103:D104"/>
    <mergeCell ref="E103:E104"/>
    <mergeCell ref="F103:F104"/>
    <mergeCell ref="P101:P102"/>
    <mergeCell ref="Q101:Q102"/>
    <mergeCell ref="R101:R102"/>
    <mergeCell ref="J101:J102"/>
    <mergeCell ref="K101:K102"/>
    <mergeCell ref="L101:L102"/>
    <mergeCell ref="M101:M102"/>
    <mergeCell ref="N101:N102"/>
    <mergeCell ref="O101:O102"/>
    <mergeCell ref="A105:A109"/>
    <mergeCell ref="B105:B109"/>
    <mergeCell ref="C105:C109"/>
    <mergeCell ref="D105:D109"/>
    <mergeCell ref="E105:E109"/>
    <mergeCell ref="O103:O104"/>
    <mergeCell ref="P103:P104"/>
    <mergeCell ref="Q103:Q104"/>
    <mergeCell ref="R103:R104"/>
    <mergeCell ref="G103:G104"/>
    <mergeCell ref="J103:J104"/>
    <mergeCell ref="K103:K104"/>
    <mergeCell ref="L103:L104"/>
    <mergeCell ref="M103:M104"/>
    <mergeCell ref="N103:N104"/>
    <mergeCell ref="N105:N109"/>
    <mergeCell ref="O105:O109"/>
    <mergeCell ref="A97:A100"/>
    <mergeCell ref="B97:B100"/>
    <mergeCell ref="C97:C100"/>
    <mergeCell ref="D97:D100"/>
    <mergeCell ref="E97:E100"/>
    <mergeCell ref="F97:F100"/>
    <mergeCell ref="G97:G100"/>
    <mergeCell ref="J97:J100"/>
    <mergeCell ref="A101:A102"/>
    <mergeCell ref="B101:B102"/>
    <mergeCell ref="C101:C102"/>
    <mergeCell ref="D101:D102"/>
    <mergeCell ref="E101:E102"/>
    <mergeCell ref="F101:F102"/>
    <mergeCell ref="G101:G102"/>
    <mergeCell ref="Q97:Q100"/>
    <mergeCell ref="R97:R100"/>
    <mergeCell ref="K97:K100"/>
    <mergeCell ref="L97:L100"/>
    <mergeCell ref="M97:M100"/>
    <mergeCell ref="N97:N100"/>
    <mergeCell ref="O97:O100"/>
    <mergeCell ref="P97:P100"/>
    <mergeCell ref="A89:A92"/>
    <mergeCell ref="B89:B92"/>
    <mergeCell ref="C89:C92"/>
    <mergeCell ref="D89:D92"/>
    <mergeCell ref="E89:E92"/>
    <mergeCell ref="F89:F92"/>
    <mergeCell ref="A93:A94"/>
    <mergeCell ref="B93:B94"/>
    <mergeCell ref="C93:C94"/>
    <mergeCell ref="D93:D94"/>
    <mergeCell ref="E93:E94"/>
    <mergeCell ref="O89:O92"/>
    <mergeCell ref="P89:P92"/>
    <mergeCell ref="Q89:Q92"/>
    <mergeCell ref="R89:R92"/>
    <mergeCell ref="G89:G92"/>
    <mergeCell ref="J89:J92"/>
    <mergeCell ref="K89:K92"/>
    <mergeCell ref="L89:L92"/>
    <mergeCell ref="M89:M92"/>
    <mergeCell ref="N89:N92"/>
    <mergeCell ref="N93:N94"/>
    <mergeCell ref="O93:O94"/>
    <mergeCell ref="P93:P94"/>
    <mergeCell ref="Q93:Q94"/>
    <mergeCell ref="R93:R94"/>
    <mergeCell ref="F93:F94"/>
    <mergeCell ref="G93:G94"/>
    <mergeCell ref="J93:J94"/>
    <mergeCell ref="K93:K94"/>
    <mergeCell ref="L93:L94"/>
    <mergeCell ref="M93:M94"/>
    <mergeCell ref="A81:A83"/>
    <mergeCell ref="B81:B83"/>
    <mergeCell ref="C81:C83"/>
    <mergeCell ref="D81:D83"/>
    <mergeCell ref="E81:E83"/>
    <mergeCell ref="F81:F83"/>
    <mergeCell ref="A84:A88"/>
    <mergeCell ref="B84:B88"/>
    <mergeCell ref="C84:C88"/>
    <mergeCell ref="D84:D88"/>
    <mergeCell ref="E84:E88"/>
    <mergeCell ref="O81:O83"/>
    <mergeCell ref="P81:P83"/>
    <mergeCell ref="Q81:Q83"/>
    <mergeCell ref="R81:R83"/>
    <mergeCell ref="G81:G83"/>
    <mergeCell ref="J81:J83"/>
    <mergeCell ref="K81:K83"/>
    <mergeCell ref="L81:L83"/>
    <mergeCell ref="M81:M83"/>
    <mergeCell ref="N81:N83"/>
    <mergeCell ref="N84:N88"/>
    <mergeCell ref="O84:O88"/>
    <mergeCell ref="P84:P88"/>
    <mergeCell ref="Q84:Q88"/>
    <mergeCell ref="R84:R88"/>
    <mergeCell ref="F84:F88"/>
    <mergeCell ref="G84:G88"/>
    <mergeCell ref="J84:J88"/>
    <mergeCell ref="K84:K88"/>
    <mergeCell ref="L84:L88"/>
    <mergeCell ref="M84:M88"/>
    <mergeCell ref="A72:A77"/>
    <mergeCell ref="B72:B77"/>
    <mergeCell ref="C72:C77"/>
    <mergeCell ref="D72:D77"/>
    <mergeCell ref="E72:E77"/>
    <mergeCell ref="F72:F77"/>
    <mergeCell ref="A78:A80"/>
    <mergeCell ref="B78:B80"/>
    <mergeCell ref="C78:C80"/>
    <mergeCell ref="D78:D80"/>
    <mergeCell ref="E78:E80"/>
    <mergeCell ref="O72:O77"/>
    <mergeCell ref="P72:P77"/>
    <mergeCell ref="Q72:Q77"/>
    <mergeCell ref="R72:R77"/>
    <mergeCell ref="G72:G77"/>
    <mergeCell ref="J72:J77"/>
    <mergeCell ref="K72:K77"/>
    <mergeCell ref="L72:L77"/>
    <mergeCell ref="M72:M77"/>
    <mergeCell ref="N72:N77"/>
    <mergeCell ref="N78:N80"/>
    <mergeCell ref="O78:O80"/>
    <mergeCell ref="P78:P80"/>
    <mergeCell ref="Q78:Q80"/>
    <mergeCell ref="R78:R80"/>
    <mergeCell ref="F78:F80"/>
    <mergeCell ref="G78:G80"/>
    <mergeCell ref="J78:J80"/>
    <mergeCell ref="K78:K80"/>
    <mergeCell ref="L78:L80"/>
    <mergeCell ref="M78:M80"/>
    <mergeCell ref="A67:A69"/>
    <mergeCell ref="B67:B69"/>
    <mergeCell ref="C67:C69"/>
    <mergeCell ref="D67:D69"/>
    <mergeCell ref="E67:E69"/>
    <mergeCell ref="F67:F69"/>
    <mergeCell ref="A70:A71"/>
    <mergeCell ref="B70:B71"/>
    <mergeCell ref="C70:C71"/>
    <mergeCell ref="D70:D71"/>
    <mergeCell ref="E70:E71"/>
    <mergeCell ref="O67:O69"/>
    <mergeCell ref="P67:P69"/>
    <mergeCell ref="Q67:Q69"/>
    <mergeCell ref="R67:R69"/>
    <mergeCell ref="G67:G69"/>
    <mergeCell ref="J67:J69"/>
    <mergeCell ref="K67:K69"/>
    <mergeCell ref="L67:L69"/>
    <mergeCell ref="M67:M69"/>
    <mergeCell ref="N67:N69"/>
    <mergeCell ref="N70:N71"/>
    <mergeCell ref="O70:O71"/>
    <mergeCell ref="P70:P71"/>
    <mergeCell ref="Q70:Q71"/>
    <mergeCell ref="R70:R71"/>
    <mergeCell ref="F70:F71"/>
    <mergeCell ref="G70:G71"/>
    <mergeCell ref="J70:J71"/>
    <mergeCell ref="K70:K71"/>
    <mergeCell ref="L70:L71"/>
    <mergeCell ref="M70:M71"/>
    <mergeCell ref="A52:A60"/>
    <mergeCell ref="B52:B60"/>
    <mergeCell ref="C52:C60"/>
    <mergeCell ref="D52:D60"/>
    <mergeCell ref="E52:E60"/>
    <mergeCell ref="F52:F60"/>
    <mergeCell ref="A61:A66"/>
    <mergeCell ref="B61:B66"/>
    <mergeCell ref="C61:C66"/>
    <mergeCell ref="D61:D66"/>
    <mergeCell ref="E61:E66"/>
    <mergeCell ref="O52:O60"/>
    <mergeCell ref="P52:P60"/>
    <mergeCell ref="Q52:Q60"/>
    <mergeCell ref="R52:R60"/>
    <mergeCell ref="G52:G60"/>
    <mergeCell ref="J52:J60"/>
    <mergeCell ref="K52:K60"/>
    <mergeCell ref="L52:L60"/>
    <mergeCell ref="M52:M60"/>
    <mergeCell ref="N52:N60"/>
    <mergeCell ref="N61:N66"/>
    <mergeCell ref="O61:O66"/>
    <mergeCell ref="P61:P66"/>
    <mergeCell ref="Q61:Q66"/>
    <mergeCell ref="R61:R66"/>
    <mergeCell ref="F61:F66"/>
    <mergeCell ref="G61:G66"/>
    <mergeCell ref="J61:J66"/>
    <mergeCell ref="K61:K66"/>
    <mergeCell ref="L61:L66"/>
    <mergeCell ref="M61:M66"/>
    <mergeCell ref="A48:A51"/>
    <mergeCell ref="B48:B51"/>
    <mergeCell ref="C48:C51"/>
    <mergeCell ref="D48:D51"/>
    <mergeCell ref="E48:E51"/>
    <mergeCell ref="O46:O47"/>
    <mergeCell ref="P46:P47"/>
    <mergeCell ref="Q46:Q47"/>
    <mergeCell ref="R46:R47"/>
    <mergeCell ref="G46:G47"/>
    <mergeCell ref="J46:J47"/>
    <mergeCell ref="K46:K47"/>
    <mergeCell ref="L46:L47"/>
    <mergeCell ref="M46:M47"/>
    <mergeCell ref="N46:N47"/>
    <mergeCell ref="N48:N51"/>
    <mergeCell ref="O48:O51"/>
    <mergeCell ref="P48:P51"/>
    <mergeCell ref="Q48:Q51"/>
    <mergeCell ref="R48:R51"/>
    <mergeCell ref="F48:F51"/>
    <mergeCell ref="G48:G51"/>
    <mergeCell ref="J48:J51"/>
    <mergeCell ref="K48:K51"/>
    <mergeCell ref="L48:L51"/>
    <mergeCell ref="M48:M51"/>
    <mergeCell ref="O39:O44"/>
    <mergeCell ref="P39:P44"/>
    <mergeCell ref="Q39:Q44"/>
    <mergeCell ref="R39:R44"/>
    <mergeCell ref="G39:G44"/>
    <mergeCell ref="J39:J44"/>
    <mergeCell ref="K39:K44"/>
    <mergeCell ref="L39:L44"/>
    <mergeCell ref="M39:M44"/>
    <mergeCell ref="N39:N44"/>
    <mergeCell ref="A39:A44"/>
    <mergeCell ref="B39:B44"/>
    <mergeCell ref="C39:C44"/>
    <mergeCell ref="D39:D44"/>
    <mergeCell ref="E39:E44"/>
    <mergeCell ref="F39:F44"/>
    <mergeCell ref="A46:A47"/>
    <mergeCell ref="B46:B47"/>
    <mergeCell ref="C46:C47"/>
    <mergeCell ref="D46:D47"/>
    <mergeCell ref="E46:E47"/>
    <mergeCell ref="F46:F47"/>
    <mergeCell ref="R31:R32"/>
    <mergeCell ref="L31:L32"/>
    <mergeCell ref="M31:M32"/>
    <mergeCell ref="N31:N32"/>
    <mergeCell ref="O31:O32"/>
    <mergeCell ref="P31:P32"/>
    <mergeCell ref="Q31:Q32"/>
    <mergeCell ref="A36:A37"/>
    <mergeCell ref="B36:B37"/>
    <mergeCell ref="C36:C37"/>
    <mergeCell ref="D36:D37"/>
    <mergeCell ref="E36:E37"/>
    <mergeCell ref="F36:F37"/>
    <mergeCell ref="Q33:Q34"/>
    <mergeCell ref="R33:R34"/>
    <mergeCell ref="K33:K34"/>
    <mergeCell ref="L33:L34"/>
    <mergeCell ref="M33:M34"/>
    <mergeCell ref="N33:N34"/>
    <mergeCell ref="O33:O34"/>
    <mergeCell ref="P33:P34"/>
    <mergeCell ref="O36:O37"/>
    <mergeCell ref="P36:P37"/>
    <mergeCell ref="Q36:Q37"/>
    <mergeCell ref="R36:R37"/>
    <mergeCell ref="G36:G37"/>
    <mergeCell ref="J36:J37"/>
    <mergeCell ref="K36:K37"/>
    <mergeCell ref="L36:L37"/>
    <mergeCell ref="M36:M37"/>
    <mergeCell ref="N36:N37"/>
    <mergeCell ref="A31:A32"/>
    <mergeCell ref="B31:B32"/>
    <mergeCell ref="C31:C32"/>
    <mergeCell ref="D31:D32"/>
    <mergeCell ref="E31:E32"/>
    <mergeCell ref="F31:F32"/>
    <mergeCell ref="G31:G32"/>
    <mergeCell ref="J31:J32"/>
    <mergeCell ref="K31:K32"/>
    <mergeCell ref="A33:A34"/>
    <mergeCell ref="B33:B34"/>
    <mergeCell ref="C33:C34"/>
    <mergeCell ref="D33:D34"/>
    <mergeCell ref="E33:E34"/>
    <mergeCell ref="F33:F34"/>
    <mergeCell ref="G33:G34"/>
    <mergeCell ref="J33:J34"/>
    <mergeCell ref="A28:A29"/>
    <mergeCell ref="B28:B29"/>
    <mergeCell ref="C28:C29"/>
    <mergeCell ref="D28:D29"/>
    <mergeCell ref="E28:E29"/>
    <mergeCell ref="O26:O27"/>
    <mergeCell ref="P26:P27"/>
    <mergeCell ref="Q26:Q27"/>
    <mergeCell ref="R26:R27"/>
    <mergeCell ref="G26:G27"/>
    <mergeCell ref="J26:J27"/>
    <mergeCell ref="K26:K27"/>
    <mergeCell ref="L26:L27"/>
    <mergeCell ref="M26:M27"/>
    <mergeCell ref="N26:N27"/>
    <mergeCell ref="N28:N29"/>
    <mergeCell ref="O28:O29"/>
    <mergeCell ref="P28:P29"/>
    <mergeCell ref="Q28:Q29"/>
    <mergeCell ref="R28:R29"/>
    <mergeCell ref="F28:F29"/>
    <mergeCell ref="G28:G29"/>
    <mergeCell ref="J28:J29"/>
    <mergeCell ref="K28:K29"/>
    <mergeCell ref="L28:L29"/>
    <mergeCell ref="M28:M29"/>
    <mergeCell ref="A22:A23"/>
    <mergeCell ref="B22:B23"/>
    <mergeCell ref="C22:C23"/>
    <mergeCell ref="D22:D23"/>
    <mergeCell ref="E22:E23"/>
    <mergeCell ref="F22:F23"/>
    <mergeCell ref="G22:G23"/>
    <mergeCell ref="J22:J23"/>
    <mergeCell ref="K22:K23"/>
    <mergeCell ref="A26:A27"/>
    <mergeCell ref="B26:B27"/>
    <mergeCell ref="C26:C27"/>
    <mergeCell ref="D26:D27"/>
    <mergeCell ref="E26:E27"/>
    <mergeCell ref="F26:F27"/>
    <mergeCell ref="R22:R23"/>
    <mergeCell ref="L22:L23"/>
    <mergeCell ref="M22:M23"/>
    <mergeCell ref="N22:N23"/>
    <mergeCell ref="O22:O23"/>
    <mergeCell ref="P22:P23"/>
    <mergeCell ref="Q22:Q23"/>
    <mergeCell ref="A18:A20"/>
    <mergeCell ref="B18:B20"/>
    <mergeCell ref="C18:C20"/>
    <mergeCell ref="D18:D20"/>
    <mergeCell ref="E18:E20"/>
    <mergeCell ref="O15:O17"/>
    <mergeCell ref="P15:P17"/>
    <mergeCell ref="Q15:Q17"/>
    <mergeCell ref="R15:R17"/>
    <mergeCell ref="G15:G17"/>
    <mergeCell ref="J15:J17"/>
    <mergeCell ref="K15:K17"/>
    <mergeCell ref="L15:L17"/>
    <mergeCell ref="M15:M17"/>
    <mergeCell ref="N15:N17"/>
    <mergeCell ref="N18:N20"/>
    <mergeCell ref="O18:O20"/>
    <mergeCell ref="P18:P20"/>
    <mergeCell ref="Q18:Q20"/>
    <mergeCell ref="R18:R20"/>
    <mergeCell ref="F18:F20"/>
    <mergeCell ref="G18:G20"/>
    <mergeCell ref="J18:J20"/>
    <mergeCell ref="K18:K20"/>
    <mergeCell ref="L18:L20"/>
    <mergeCell ref="M18:M20"/>
    <mergeCell ref="A12:A14"/>
    <mergeCell ref="B12:B14"/>
    <mergeCell ref="C12:C14"/>
    <mergeCell ref="D12:D14"/>
    <mergeCell ref="E12:E14"/>
    <mergeCell ref="F12:F14"/>
    <mergeCell ref="G12:G14"/>
    <mergeCell ref="Q10:Q11"/>
    <mergeCell ref="R10:R11"/>
    <mergeCell ref="K10:K11"/>
    <mergeCell ref="L10:L11"/>
    <mergeCell ref="M10:M11"/>
    <mergeCell ref="N10:N11"/>
    <mergeCell ref="O10:O11"/>
    <mergeCell ref="P10:P11"/>
    <mergeCell ref="A15:A17"/>
    <mergeCell ref="B15:B17"/>
    <mergeCell ref="C15:C17"/>
    <mergeCell ref="D15:D17"/>
    <mergeCell ref="E15:E17"/>
    <mergeCell ref="F15:F17"/>
    <mergeCell ref="P12:P14"/>
    <mergeCell ref="Q12:Q14"/>
    <mergeCell ref="R12:R14"/>
    <mergeCell ref="J12:J14"/>
    <mergeCell ref="K12:K14"/>
    <mergeCell ref="L12:L14"/>
    <mergeCell ref="M12:M14"/>
    <mergeCell ref="N12:N14"/>
    <mergeCell ref="O12:O14"/>
    <mergeCell ref="K4:L4"/>
    <mergeCell ref="M4:N4"/>
    <mergeCell ref="O4:P4"/>
    <mergeCell ref="Q4:Q5"/>
    <mergeCell ref="R4:R5"/>
    <mergeCell ref="M2:R2"/>
    <mergeCell ref="A4:A5"/>
    <mergeCell ref="B4:B5"/>
    <mergeCell ref="C4:C5"/>
    <mergeCell ref="D4:D5"/>
    <mergeCell ref="E4:E5"/>
    <mergeCell ref="F4:F5"/>
    <mergeCell ref="G4:G5"/>
    <mergeCell ref="H4:I4"/>
    <mergeCell ref="J4:J5"/>
    <mergeCell ref="A10:A11"/>
    <mergeCell ref="B10:B11"/>
    <mergeCell ref="C10:C11"/>
    <mergeCell ref="D10:D11"/>
    <mergeCell ref="E10:E11"/>
    <mergeCell ref="F10:F11"/>
    <mergeCell ref="G10:G11"/>
    <mergeCell ref="J10:J11"/>
  </mergeCells>
  <pageMargins left="0.25" right="0.25" top="0.75" bottom="0.75" header="0.3" footer="0.3"/>
  <pageSetup paperSize="8" scale="50" fitToHeight="0" orientation="landscape" horizontalDpi="4294967292"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128"/>
  <sheetViews>
    <sheetView topLeftCell="H112" workbookViewId="0">
      <selection activeCell="K126" sqref="K126:R126"/>
    </sheetView>
  </sheetViews>
  <sheetFormatPr defaultRowHeight="15"/>
  <cols>
    <col min="1" max="1" width="4.7109375" style="49" bestFit="1" customWidth="1"/>
    <col min="2" max="2" width="8.85546875" bestFit="1" customWidth="1"/>
    <col min="3" max="3" width="10" bestFit="1" customWidth="1"/>
    <col min="4" max="4" width="9.7109375" bestFit="1" customWidth="1"/>
    <col min="5" max="5" width="59.7109375" bestFit="1" customWidth="1"/>
    <col min="6" max="6" width="60.7109375" customWidth="1"/>
    <col min="7" max="7" width="35.28515625" bestFit="1" customWidth="1"/>
    <col min="8" max="8" width="22.140625" style="185" customWidth="1"/>
    <col min="9" max="9" width="10.42578125" style="185" customWidth="1"/>
    <col min="10" max="10" width="35.28515625" customWidth="1"/>
    <col min="11" max="11" width="19" customWidth="1"/>
    <col min="12" max="12" width="16.5703125" customWidth="1"/>
    <col min="13" max="16" width="11.85546875" customWidth="1"/>
    <col min="17" max="17" width="22.85546875" customWidth="1"/>
    <col min="18" max="18" width="14.7109375" customWidth="1"/>
    <col min="19" max="19" width="19" style="139" customWidth="1"/>
    <col min="20" max="20" width="17.7109375" style="186" customWidth="1"/>
    <col min="258" max="258" width="4.7109375" bestFit="1" customWidth="1"/>
    <col min="259" max="259" width="9.7109375" bestFit="1" customWidth="1"/>
    <col min="260" max="260" width="10" bestFit="1" customWidth="1"/>
    <col min="261" max="261" width="8.85546875" bestFit="1" customWidth="1"/>
    <col min="262" max="262" width="22.85546875" customWidth="1"/>
    <col min="263" max="263" width="59.7109375" bestFit="1" customWidth="1"/>
    <col min="264" max="264" width="57.85546875" bestFit="1" customWidth="1"/>
    <col min="265" max="265" width="35.28515625" bestFit="1" customWidth="1"/>
    <col min="266" max="266" width="28.140625" bestFit="1" customWidth="1"/>
    <col min="267" max="267" width="33.140625" bestFit="1" customWidth="1"/>
    <col min="268" max="268" width="26" bestFit="1" customWidth="1"/>
    <col min="269" max="269" width="19.140625" bestFit="1" customWidth="1"/>
    <col min="270" max="270" width="10.42578125" customWidth="1"/>
    <col min="271" max="271" width="11.85546875" customWidth="1"/>
    <col min="272" max="272" width="14.7109375" customWidth="1"/>
    <col min="273" max="273" width="9" bestFit="1" customWidth="1"/>
    <col min="514" max="514" width="4.7109375" bestFit="1" customWidth="1"/>
    <col min="515" max="515" width="9.7109375" bestFit="1" customWidth="1"/>
    <col min="516" max="516" width="10" bestFit="1" customWidth="1"/>
    <col min="517" max="517" width="8.85546875" bestFit="1" customWidth="1"/>
    <col min="518" max="518" width="22.85546875" customWidth="1"/>
    <col min="519" max="519" width="59.7109375" bestFit="1" customWidth="1"/>
    <col min="520" max="520" width="57.85546875" bestFit="1" customWidth="1"/>
    <col min="521" max="521" width="35.28515625" bestFit="1" customWidth="1"/>
    <col min="522" max="522" width="28.140625" bestFit="1" customWidth="1"/>
    <col min="523" max="523" width="33.140625" bestFit="1" customWidth="1"/>
    <col min="524" max="524" width="26" bestFit="1" customWidth="1"/>
    <col min="525" max="525" width="19.140625" bestFit="1" customWidth="1"/>
    <col min="526" max="526" width="10.42578125" customWidth="1"/>
    <col min="527" max="527" width="11.85546875" customWidth="1"/>
    <col min="528" max="528" width="14.7109375" customWidth="1"/>
    <col min="529" max="529" width="9" bestFit="1" customWidth="1"/>
    <col min="770" max="770" width="4.7109375" bestFit="1" customWidth="1"/>
    <col min="771" max="771" width="9.7109375" bestFit="1" customWidth="1"/>
    <col min="772" max="772" width="10" bestFit="1" customWidth="1"/>
    <col min="773" max="773" width="8.85546875" bestFit="1" customWidth="1"/>
    <col min="774" max="774" width="22.85546875" customWidth="1"/>
    <col min="775" max="775" width="59.7109375" bestFit="1" customWidth="1"/>
    <col min="776" max="776" width="57.85546875" bestFit="1" customWidth="1"/>
    <col min="777" max="777" width="35.28515625" bestFit="1" customWidth="1"/>
    <col min="778" max="778" width="28.140625" bestFit="1" customWidth="1"/>
    <col min="779" max="779" width="33.140625" bestFit="1" customWidth="1"/>
    <col min="780" max="780" width="26" bestFit="1" customWidth="1"/>
    <col min="781" max="781" width="19.140625" bestFit="1" customWidth="1"/>
    <col min="782" max="782" width="10.42578125" customWidth="1"/>
    <col min="783" max="783" width="11.85546875" customWidth="1"/>
    <col min="784" max="784" width="14.7109375" customWidth="1"/>
    <col min="785" max="785" width="9" bestFit="1" customWidth="1"/>
    <col min="1026" max="1026" width="4.7109375" bestFit="1" customWidth="1"/>
    <col min="1027" max="1027" width="9.7109375" bestFit="1" customWidth="1"/>
    <col min="1028" max="1028" width="10" bestFit="1" customWidth="1"/>
    <col min="1029" max="1029" width="8.85546875" bestFit="1" customWidth="1"/>
    <col min="1030" max="1030" width="22.85546875" customWidth="1"/>
    <col min="1031" max="1031" width="59.7109375" bestFit="1" customWidth="1"/>
    <col min="1032" max="1032" width="57.85546875" bestFit="1" customWidth="1"/>
    <col min="1033" max="1033" width="35.28515625" bestFit="1" customWidth="1"/>
    <col min="1034" max="1034" width="28.140625" bestFit="1" customWidth="1"/>
    <col min="1035" max="1035" width="33.140625" bestFit="1" customWidth="1"/>
    <col min="1036" max="1036" width="26" bestFit="1" customWidth="1"/>
    <col min="1037" max="1037" width="19.140625" bestFit="1" customWidth="1"/>
    <col min="1038" max="1038" width="10.42578125" customWidth="1"/>
    <col min="1039" max="1039" width="11.85546875" customWidth="1"/>
    <col min="1040" max="1040" width="14.7109375" customWidth="1"/>
    <col min="1041" max="1041" width="9" bestFit="1" customWidth="1"/>
    <col min="1282" max="1282" width="4.7109375" bestFit="1" customWidth="1"/>
    <col min="1283" max="1283" width="9.7109375" bestFit="1" customWidth="1"/>
    <col min="1284" max="1284" width="10" bestFit="1" customWidth="1"/>
    <col min="1285" max="1285" width="8.85546875" bestFit="1" customWidth="1"/>
    <col min="1286" max="1286" width="22.85546875" customWidth="1"/>
    <col min="1287" max="1287" width="59.7109375" bestFit="1" customWidth="1"/>
    <col min="1288" max="1288" width="57.85546875" bestFit="1" customWidth="1"/>
    <col min="1289" max="1289" width="35.28515625" bestFit="1" customWidth="1"/>
    <col min="1290" max="1290" width="28.140625" bestFit="1" customWidth="1"/>
    <col min="1291" max="1291" width="33.140625" bestFit="1" customWidth="1"/>
    <col min="1292" max="1292" width="26" bestFit="1" customWidth="1"/>
    <col min="1293" max="1293" width="19.140625" bestFit="1" customWidth="1"/>
    <col min="1294" max="1294" width="10.42578125" customWidth="1"/>
    <col min="1295" max="1295" width="11.85546875" customWidth="1"/>
    <col min="1296" max="1296" width="14.7109375" customWidth="1"/>
    <col min="1297" max="1297" width="9" bestFit="1" customWidth="1"/>
    <col min="1538" max="1538" width="4.7109375" bestFit="1" customWidth="1"/>
    <col min="1539" max="1539" width="9.7109375" bestFit="1" customWidth="1"/>
    <col min="1540" max="1540" width="10" bestFit="1" customWidth="1"/>
    <col min="1541" max="1541" width="8.85546875" bestFit="1" customWidth="1"/>
    <col min="1542" max="1542" width="22.85546875" customWidth="1"/>
    <col min="1543" max="1543" width="59.7109375" bestFit="1" customWidth="1"/>
    <col min="1544" max="1544" width="57.85546875" bestFit="1" customWidth="1"/>
    <col min="1545" max="1545" width="35.28515625" bestFit="1" customWidth="1"/>
    <col min="1546" max="1546" width="28.140625" bestFit="1" customWidth="1"/>
    <col min="1547" max="1547" width="33.140625" bestFit="1" customWidth="1"/>
    <col min="1548" max="1548" width="26" bestFit="1" customWidth="1"/>
    <col min="1549" max="1549" width="19.140625" bestFit="1" customWidth="1"/>
    <col min="1550" max="1550" width="10.42578125" customWidth="1"/>
    <col min="1551" max="1551" width="11.85546875" customWidth="1"/>
    <col min="1552" max="1552" width="14.7109375" customWidth="1"/>
    <col min="1553" max="1553" width="9" bestFit="1" customWidth="1"/>
    <col min="1794" max="1794" width="4.7109375" bestFit="1" customWidth="1"/>
    <col min="1795" max="1795" width="9.7109375" bestFit="1" customWidth="1"/>
    <col min="1796" max="1796" width="10" bestFit="1" customWidth="1"/>
    <col min="1797" max="1797" width="8.85546875" bestFit="1" customWidth="1"/>
    <col min="1798" max="1798" width="22.85546875" customWidth="1"/>
    <col min="1799" max="1799" width="59.7109375" bestFit="1" customWidth="1"/>
    <col min="1800" max="1800" width="57.85546875" bestFit="1" customWidth="1"/>
    <col min="1801" max="1801" width="35.28515625" bestFit="1" customWidth="1"/>
    <col min="1802" max="1802" width="28.140625" bestFit="1" customWidth="1"/>
    <col min="1803" max="1803" width="33.140625" bestFit="1" customWidth="1"/>
    <col min="1804" max="1804" width="26" bestFit="1" customWidth="1"/>
    <col min="1805" max="1805" width="19.140625" bestFit="1" customWidth="1"/>
    <col min="1806" max="1806" width="10.42578125" customWidth="1"/>
    <col min="1807" max="1807" width="11.85546875" customWidth="1"/>
    <col min="1808" max="1808" width="14.7109375" customWidth="1"/>
    <col min="1809" max="1809" width="9" bestFit="1" customWidth="1"/>
    <col min="2050" max="2050" width="4.7109375" bestFit="1" customWidth="1"/>
    <col min="2051" max="2051" width="9.7109375" bestFit="1" customWidth="1"/>
    <col min="2052" max="2052" width="10" bestFit="1" customWidth="1"/>
    <col min="2053" max="2053" width="8.85546875" bestFit="1" customWidth="1"/>
    <col min="2054" max="2054" width="22.85546875" customWidth="1"/>
    <col min="2055" max="2055" width="59.7109375" bestFit="1" customWidth="1"/>
    <col min="2056" max="2056" width="57.85546875" bestFit="1" customWidth="1"/>
    <col min="2057" max="2057" width="35.28515625" bestFit="1" customWidth="1"/>
    <col min="2058" max="2058" width="28.140625" bestFit="1" customWidth="1"/>
    <col min="2059" max="2059" width="33.140625" bestFit="1" customWidth="1"/>
    <col min="2060" max="2060" width="26" bestFit="1" customWidth="1"/>
    <col min="2061" max="2061" width="19.140625" bestFit="1" customWidth="1"/>
    <col min="2062" max="2062" width="10.42578125" customWidth="1"/>
    <col min="2063" max="2063" width="11.85546875" customWidth="1"/>
    <col min="2064" max="2064" width="14.7109375" customWidth="1"/>
    <col min="2065" max="2065" width="9" bestFit="1" customWidth="1"/>
    <col min="2306" max="2306" width="4.7109375" bestFit="1" customWidth="1"/>
    <col min="2307" max="2307" width="9.7109375" bestFit="1" customWidth="1"/>
    <col min="2308" max="2308" width="10" bestFit="1" customWidth="1"/>
    <col min="2309" max="2309" width="8.85546875" bestFit="1" customWidth="1"/>
    <col min="2310" max="2310" width="22.85546875" customWidth="1"/>
    <col min="2311" max="2311" width="59.7109375" bestFit="1" customWidth="1"/>
    <col min="2312" max="2312" width="57.85546875" bestFit="1" customWidth="1"/>
    <col min="2313" max="2313" width="35.28515625" bestFit="1" customWidth="1"/>
    <col min="2314" max="2314" width="28.140625" bestFit="1" customWidth="1"/>
    <col min="2315" max="2315" width="33.140625" bestFit="1" customWidth="1"/>
    <col min="2316" max="2316" width="26" bestFit="1" customWidth="1"/>
    <col min="2317" max="2317" width="19.140625" bestFit="1" customWidth="1"/>
    <col min="2318" max="2318" width="10.42578125" customWidth="1"/>
    <col min="2319" max="2319" width="11.85546875" customWidth="1"/>
    <col min="2320" max="2320" width="14.7109375" customWidth="1"/>
    <col min="2321" max="2321" width="9" bestFit="1" customWidth="1"/>
    <col min="2562" max="2562" width="4.7109375" bestFit="1" customWidth="1"/>
    <col min="2563" max="2563" width="9.7109375" bestFit="1" customWidth="1"/>
    <col min="2564" max="2564" width="10" bestFit="1" customWidth="1"/>
    <col min="2565" max="2565" width="8.85546875" bestFit="1" customWidth="1"/>
    <col min="2566" max="2566" width="22.85546875" customWidth="1"/>
    <col min="2567" max="2567" width="59.7109375" bestFit="1" customWidth="1"/>
    <col min="2568" max="2568" width="57.85546875" bestFit="1" customWidth="1"/>
    <col min="2569" max="2569" width="35.28515625" bestFit="1" customWidth="1"/>
    <col min="2570" max="2570" width="28.140625" bestFit="1" customWidth="1"/>
    <col min="2571" max="2571" width="33.140625" bestFit="1" customWidth="1"/>
    <col min="2572" max="2572" width="26" bestFit="1" customWidth="1"/>
    <col min="2573" max="2573" width="19.140625" bestFit="1" customWidth="1"/>
    <col min="2574" max="2574" width="10.42578125" customWidth="1"/>
    <col min="2575" max="2575" width="11.85546875" customWidth="1"/>
    <col min="2576" max="2576" width="14.7109375" customWidth="1"/>
    <col min="2577" max="2577" width="9" bestFit="1" customWidth="1"/>
    <col min="2818" max="2818" width="4.7109375" bestFit="1" customWidth="1"/>
    <col min="2819" max="2819" width="9.7109375" bestFit="1" customWidth="1"/>
    <col min="2820" max="2820" width="10" bestFit="1" customWidth="1"/>
    <col min="2821" max="2821" width="8.85546875" bestFit="1" customWidth="1"/>
    <col min="2822" max="2822" width="22.85546875" customWidth="1"/>
    <col min="2823" max="2823" width="59.7109375" bestFit="1" customWidth="1"/>
    <col min="2824" max="2824" width="57.85546875" bestFit="1" customWidth="1"/>
    <col min="2825" max="2825" width="35.28515625" bestFit="1" customWidth="1"/>
    <col min="2826" max="2826" width="28.140625" bestFit="1" customWidth="1"/>
    <col min="2827" max="2827" width="33.140625" bestFit="1" customWidth="1"/>
    <col min="2828" max="2828" width="26" bestFit="1" customWidth="1"/>
    <col min="2829" max="2829" width="19.140625" bestFit="1" customWidth="1"/>
    <col min="2830" max="2830" width="10.42578125" customWidth="1"/>
    <col min="2831" max="2831" width="11.85546875" customWidth="1"/>
    <col min="2832" max="2832" width="14.7109375" customWidth="1"/>
    <col min="2833" max="2833" width="9" bestFit="1" customWidth="1"/>
    <col min="3074" max="3074" width="4.7109375" bestFit="1" customWidth="1"/>
    <col min="3075" max="3075" width="9.7109375" bestFit="1" customWidth="1"/>
    <col min="3076" max="3076" width="10" bestFit="1" customWidth="1"/>
    <col min="3077" max="3077" width="8.85546875" bestFit="1" customWidth="1"/>
    <col min="3078" max="3078" width="22.85546875" customWidth="1"/>
    <col min="3079" max="3079" width="59.7109375" bestFit="1" customWidth="1"/>
    <col min="3080" max="3080" width="57.85546875" bestFit="1" customWidth="1"/>
    <col min="3081" max="3081" width="35.28515625" bestFit="1" customWidth="1"/>
    <col min="3082" max="3082" width="28.140625" bestFit="1" customWidth="1"/>
    <col min="3083" max="3083" width="33.140625" bestFit="1" customWidth="1"/>
    <col min="3084" max="3084" width="26" bestFit="1" customWidth="1"/>
    <col min="3085" max="3085" width="19.140625" bestFit="1" customWidth="1"/>
    <col min="3086" max="3086" width="10.42578125" customWidth="1"/>
    <col min="3087" max="3087" width="11.85546875" customWidth="1"/>
    <col min="3088" max="3088" width="14.7109375" customWidth="1"/>
    <col min="3089" max="3089" width="9" bestFit="1" customWidth="1"/>
    <col min="3330" max="3330" width="4.7109375" bestFit="1" customWidth="1"/>
    <col min="3331" max="3331" width="9.7109375" bestFit="1" customWidth="1"/>
    <col min="3332" max="3332" width="10" bestFit="1" customWidth="1"/>
    <col min="3333" max="3333" width="8.85546875" bestFit="1" customWidth="1"/>
    <col min="3334" max="3334" width="22.85546875" customWidth="1"/>
    <col min="3335" max="3335" width="59.7109375" bestFit="1" customWidth="1"/>
    <col min="3336" max="3336" width="57.85546875" bestFit="1" customWidth="1"/>
    <col min="3337" max="3337" width="35.28515625" bestFit="1" customWidth="1"/>
    <col min="3338" max="3338" width="28.140625" bestFit="1" customWidth="1"/>
    <col min="3339" max="3339" width="33.140625" bestFit="1" customWidth="1"/>
    <col min="3340" max="3340" width="26" bestFit="1" customWidth="1"/>
    <col min="3341" max="3341" width="19.140625" bestFit="1" customWidth="1"/>
    <col min="3342" max="3342" width="10.42578125" customWidth="1"/>
    <col min="3343" max="3343" width="11.85546875" customWidth="1"/>
    <col min="3344" max="3344" width="14.7109375" customWidth="1"/>
    <col min="3345" max="3345" width="9" bestFit="1" customWidth="1"/>
    <col min="3586" max="3586" width="4.7109375" bestFit="1" customWidth="1"/>
    <col min="3587" max="3587" width="9.7109375" bestFit="1" customWidth="1"/>
    <col min="3588" max="3588" width="10" bestFit="1" customWidth="1"/>
    <col min="3589" max="3589" width="8.85546875" bestFit="1" customWidth="1"/>
    <col min="3590" max="3590" width="22.85546875" customWidth="1"/>
    <col min="3591" max="3591" width="59.7109375" bestFit="1" customWidth="1"/>
    <col min="3592" max="3592" width="57.85546875" bestFit="1" customWidth="1"/>
    <col min="3593" max="3593" width="35.28515625" bestFit="1" customWidth="1"/>
    <col min="3594" max="3594" width="28.140625" bestFit="1" customWidth="1"/>
    <col min="3595" max="3595" width="33.140625" bestFit="1" customWidth="1"/>
    <col min="3596" max="3596" width="26" bestFit="1" customWidth="1"/>
    <col min="3597" max="3597" width="19.140625" bestFit="1" customWidth="1"/>
    <col min="3598" max="3598" width="10.42578125" customWidth="1"/>
    <col min="3599" max="3599" width="11.85546875" customWidth="1"/>
    <col min="3600" max="3600" width="14.7109375" customWidth="1"/>
    <col min="3601" max="3601" width="9" bestFit="1" customWidth="1"/>
    <col min="3842" max="3842" width="4.7109375" bestFit="1" customWidth="1"/>
    <col min="3843" max="3843" width="9.7109375" bestFit="1" customWidth="1"/>
    <col min="3844" max="3844" width="10" bestFit="1" customWidth="1"/>
    <col min="3845" max="3845" width="8.85546875" bestFit="1" customWidth="1"/>
    <col min="3846" max="3846" width="22.85546875" customWidth="1"/>
    <col min="3847" max="3847" width="59.7109375" bestFit="1" customWidth="1"/>
    <col min="3848" max="3848" width="57.85546875" bestFit="1" customWidth="1"/>
    <col min="3849" max="3849" width="35.28515625" bestFit="1" customWidth="1"/>
    <col min="3850" max="3850" width="28.140625" bestFit="1" customWidth="1"/>
    <col min="3851" max="3851" width="33.140625" bestFit="1" customWidth="1"/>
    <col min="3852" max="3852" width="26" bestFit="1" customWidth="1"/>
    <col min="3853" max="3853" width="19.140625" bestFit="1" customWidth="1"/>
    <col min="3854" max="3854" width="10.42578125" customWidth="1"/>
    <col min="3855" max="3855" width="11.85546875" customWidth="1"/>
    <col min="3856" max="3856" width="14.7109375" customWidth="1"/>
    <col min="3857" max="3857" width="9" bestFit="1" customWidth="1"/>
    <col min="4098" max="4098" width="4.7109375" bestFit="1" customWidth="1"/>
    <col min="4099" max="4099" width="9.7109375" bestFit="1" customWidth="1"/>
    <col min="4100" max="4100" width="10" bestFit="1" customWidth="1"/>
    <col min="4101" max="4101" width="8.85546875" bestFit="1" customWidth="1"/>
    <col min="4102" max="4102" width="22.85546875" customWidth="1"/>
    <col min="4103" max="4103" width="59.7109375" bestFit="1" customWidth="1"/>
    <col min="4104" max="4104" width="57.85546875" bestFit="1" customWidth="1"/>
    <col min="4105" max="4105" width="35.28515625" bestFit="1" customWidth="1"/>
    <col min="4106" max="4106" width="28.140625" bestFit="1" customWidth="1"/>
    <col min="4107" max="4107" width="33.140625" bestFit="1" customWidth="1"/>
    <col min="4108" max="4108" width="26" bestFit="1" customWidth="1"/>
    <col min="4109" max="4109" width="19.140625" bestFit="1" customWidth="1"/>
    <col min="4110" max="4110" width="10.42578125" customWidth="1"/>
    <col min="4111" max="4111" width="11.85546875" customWidth="1"/>
    <col min="4112" max="4112" width="14.7109375" customWidth="1"/>
    <col min="4113" max="4113" width="9" bestFit="1" customWidth="1"/>
    <col min="4354" max="4354" width="4.7109375" bestFit="1" customWidth="1"/>
    <col min="4355" max="4355" width="9.7109375" bestFit="1" customWidth="1"/>
    <col min="4356" max="4356" width="10" bestFit="1" customWidth="1"/>
    <col min="4357" max="4357" width="8.85546875" bestFit="1" customWidth="1"/>
    <col min="4358" max="4358" width="22.85546875" customWidth="1"/>
    <col min="4359" max="4359" width="59.7109375" bestFit="1" customWidth="1"/>
    <col min="4360" max="4360" width="57.85546875" bestFit="1" customWidth="1"/>
    <col min="4361" max="4361" width="35.28515625" bestFit="1" customWidth="1"/>
    <col min="4362" max="4362" width="28.140625" bestFit="1" customWidth="1"/>
    <col min="4363" max="4363" width="33.140625" bestFit="1" customWidth="1"/>
    <col min="4364" max="4364" width="26" bestFit="1" customWidth="1"/>
    <col min="4365" max="4365" width="19.140625" bestFit="1" customWidth="1"/>
    <col min="4366" max="4366" width="10.42578125" customWidth="1"/>
    <col min="4367" max="4367" width="11.85546875" customWidth="1"/>
    <col min="4368" max="4368" width="14.7109375" customWidth="1"/>
    <col min="4369" max="4369" width="9" bestFit="1" customWidth="1"/>
    <col min="4610" max="4610" width="4.7109375" bestFit="1" customWidth="1"/>
    <col min="4611" max="4611" width="9.7109375" bestFit="1" customWidth="1"/>
    <col min="4612" max="4612" width="10" bestFit="1" customWidth="1"/>
    <col min="4613" max="4613" width="8.85546875" bestFit="1" customWidth="1"/>
    <col min="4614" max="4614" width="22.85546875" customWidth="1"/>
    <col min="4615" max="4615" width="59.7109375" bestFit="1" customWidth="1"/>
    <col min="4616" max="4616" width="57.85546875" bestFit="1" customWidth="1"/>
    <col min="4617" max="4617" width="35.28515625" bestFit="1" customWidth="1"/>
    <col min="4618" max="4618" width="28.140625" bestFit="1" customWidth="1"/>
    <col min="4619" max="4619" width="33.140625" bestFit="1" customWidth="1"/>
    <col min="4620" max="4620" width="26" bestFit="1" customWidth="1"/>
    <col min="4621" max="4621" width="19.140625" bestFit="1" customWidth="1"/>
    <col min="4622" max="4622" width="10.42578125" customWidth="1"/>
    <col min="4623" max="4623" width="11.85546875" customWidth="1"/>
    <col min="4624" max="4624" width="14.7109375" customWidth="1"/>
    <col min="4625" max="4625" width="9" bestFit="1" customWidth="1"/>
    <col min="4866" max="4866" width="4.7109375" bestFit="1" customWidth="1"/>
    <col min="4867" max="4867" width="9.7109375" bestFit="1" customWidth="1"/>
    <col min="4868" max="4868" width="10" bestFit="1" customWidth="1"/>
    <col min="4869" max="4869" width="8.85546875" bestFit="1" customWidth="1"/>
    <col min="4870" max="4870" width="22.85546875" customWidth="1"/>
    <col min="4871" max="4871" width="59.7109375" bestFit="1" customWidth="1"/>
    <col min="4872" max="4872" width="57.85546875" bestFit="1" customWidth="1"/>
    <col min="4873" max="4873" width="35.28515625" bestFit="1" customWidth="1"/>
    <col min="4874" max="4874" width="28.140625" bestFit="1" customWidth="1"/>
    <col min="4875" max="4875" width="33.140625" bestFit="1" customWidth="1"/>
    <col min="4876" max="4876" width="26" bestFit="1" customWidth="1"/>
    <col min="4877" max="4877" width="19.140625" bestFit="1" customWidth="1"/>
    <col min="4878" max="4878" width="10.42578125" customWidth="1"/>
    <col min="4879" max="4879" width="11.85546875" customWidth="1"/>
    <col min="4880" max="4880" width="14.7109375" customWidth="1"/>
    <col min="4881" max="4881" width="9" bestFit="1" customWidth="1"/>
    <col min="5122" max="5122" width="4.7109375" bestFit="1" customWidth="1"/>
    <col min="5123" max="5123" width="9.7109375" bestFit="1" customWidth="1"/>
    <col min="5124" max="5124" width="10" bestFit="1" customWidth="1"/>
    <col min="5125" max="5125" width="8.85546875" bestFit="1" customWidth="1"/>
    <col min="5126" max="5126" width="22.85546875" customWidth="1"/>
    <col min="5127" max="5127" width="59.7109375" bestFit="1" customWidth="1"/>
    <col min="5128" max="5128" width="57.85546875" bestFit="1" customWidth="1"/>
    <col min="5129" max="5129" width="35.28515625" bestFit="1" customWidth="1"/>
    <col min="5130" max="5130" width="28.140625" bestFit="1" customWidth="1"/>
    <col min="5131" max="5131" width="33.140625" bestFit="1" customWidth="1"/>
    <col min="5132" max="5132" width="26" bestFit="1" customWidth="1"/>
    <col min="5133" max="5133" width="19.140625" bestFit="1" customWidth="1"/>
    <col min="5134" max="5134" width="10.42578125" customWidth="1"/>
    <col min="5135" max="5135" width="11.85546875" customWidth="1"/>
    <col min="5136" max="5136" width="14.7109375" customWidth="1"/>
    <col min="5137" max="5137" width="9" bestFit="1" customWidth="1"/>
    <col min="5378" max="5378" width="4.7109375" bestFit="1" customWidth="1"/>
    <col min="5379" max="5379" width="9.7109375" bestFit="1" customWidth="1"/>
    <col min="5380" max="5380" width="10" bestFit="1" customWidth="1"/>
    <col min="5381" max="5381" width="8.85546875" bestFit="1" customWidth="1"/>
    <col min="5382" max="5382" width="22.85546875" customWidth="1"/>
    <col min="5383" max="5383" width="59.7109375" bestFit="1" customWidth="1"/>
    <col min="5384" max="5384" width="57.85546875" bestFit="1" customWidth="1"/>
    <col min="5385" max="5385" width="35.28515625" bestFit="1" customWidth="1"/>
    <col min="5386" max="5386" width="28.140625" bestFit="1" customWidth="1"/>
    <col min="5387" max="5387" width="33.140625" bestFit="1" customWidth="1"/>
    <col min="5388" max="5388" width="26" bestFit="1" customWidth="1"/>
    <col min="5389" max="5389" width="19.140625" bestFit="1" customWidth="1"/>
    <col min="5390" max="5390" width="10.42578125" customWidth="1"/>
    <col min="5391" max="5391" width="11.85546875" customWidth="1"/>
    <col min="5392" max="5392" width="14.7109375" customWidth="1"/>
    <col min="5393" max="5393" width="9" bestFit="1" customWidth="1"/>
    <col min="5634" max="5634" width="4.7109375" bestFit="1" customWidth="1"/>
    <col min="5635" max="5635" width="9.7109375" bestFit="1" customWidth="1"/>
    <col min="5636" max="5636" width="10" bestFit="1" customWidth="1"/>
    <col min="5637" max="5637" width="8.85546875" bestFit="1" customWidth="1"/>
    <col min="5638" max="5638" width="22.85546875" customWidth="1"/>
    <col min="5639" max="5639" width="59.7109375" bestFit="1" customWidth="1"/>
    <col min="5640" max="5640" width="57.85546875" bestFit="1" customWidth="1"/>
    <col min="5641" max="5641" width="35.28515625" bestFit="1" customWidth="1"/>
    <col min="5642" max="5642" width="28.140625" bestFit="1" customWidth="1"/>
    <col min="5643" max="5643" width="33.140625" bestFit="1" customWidth="1"/>
    <col min="5644" max="5644" width="26" bestFit="1" customWidth="1"/>
    <col min="5645" max="5645" width="19.140625" bestFit="1" customWidth="1"/>
    <col min="5646" max="5646" width="10.42578125" customWidth="1"/>
    <col min="5647" max="5647" width="11.85546875" customWidth="1"/>
    <col min="5648" max="5648" width="14.7109375" customWidth="1"/>
    <col min="5649" max="5649" width="9" bestFit="1" customWidth="1"/>
    <col min="5890" max="5890" width="4.7109375" bestFit="1" customWidth="1"/>
    <col min="5891" max="5891" width="9.7109375" bestFit="1" customWidth="1"/>
    <col min="5892" max="5892" width="10" bestFit="1" customWidth="1"/>
    <col min="5893" max="5893" width="8.85546875" bestFit="1" customWidth="1"/>
    <col min="5894" max="5894" width="22.85546875" customWidth="1"/>
    <col min="5895" max="5895" width="59.7109375" bestFit="1" customWidth="1"/>
    <col min="5896" max="5896" width="57.85546875" bestFit="1" customWidth="1"/>
    <col min="5897" max="5897" width="35.28515625" bestFit="1" customWidth="1"/>
    <col min="5898" max="5898" width="28.140625" bestFit="1" customWidth="1"/>
    <col min="5899" max="5899" width="33.140625" bestFit="1" customWidth="1"/>
    <col min="5900" max="5900" width="26" bestFit="1" customWidth="1"/>
    <col min="5901" max="5901" width="19.140625" bestFit="1" customWidth="1"/>
    <col min="5902" max="5902" width="10.42578125" customWidth="1"/>
    <col min="5903" max="5903" width="11.85546875" customWidth="1"/>
    <col min="5904" max="5904" width="14.7109375" customWidth="1"/>
    <col min="5905" max="5905" width="9" bestFit="1" customWidth="1"/>
    <col min="6146" max="6146" width="4.7109375" bestFit="1" customWidth="1"/>
    <col min="6147" max="6147" width="9.7109375" bestFit="1" customWidth="1"/>
    <col min="6148" max="6148" width="10" bestFit="1" customWidth="1"/>
    <col min="6149" max="6149" width="8.85546875" bestFit="1" customWidth="1"/>
    <col min="6150" max="6150" width="22.85546875" customWidth="1"/>
    <col min="6151" max="6151" width="59.7109375" bestFit="1" customWidth="1"/>
    <col min="6152" max="6152" width="57.85546875" bestFit="1" customWidth="1"/>
    <col min="6153" max="6153" width="35.28515625" bestFit="1" customWidth="1"/>
    <col min="6154" max="6154" width="28.140625" bestFit="1" customWidth="1"/>
    <col min="6155" max="6155" width="33.140625" bestFit="1" customWidth="1"/>
    <col min="6156" max="6156" width="26" bestFit="1" customWidth="1"/>
    <col min="6157" max="6157" width="19.140625" bestFit="1" customWidth="1"/>
    <col min="6158" max="6158" width="10.42578125" customWidth="1"/>
    <col min="6159" max="6159" width="11.85546875" customWidth="1"/>
    <col min="6160" max="6160" width="14.7109375" customWidth="1"/>
    <col min="6161" max="6161" width="9" bestFit="1" customWidth="1"/>
    <col min="6402" max="6402" width="4.7109375" bestFit="1" customWidth="1"/>
    <col min="6403" max="6403" width="9.7109375" bestFit="1" customWidth="1"/>
    <col min="6404" max="6404" width="10" bestFit="1" customWidth="1"/>
    <col min="6405" max="6405" width="8.85546875" bestFit="1" customWidth="1"/>
    <col min="6406" max="6406" width="22.85546875" customWidth="1"/>
    <col min="6407" max="6407" width="59.7109375" bestFit="1" customWidth="1"/>
    <col min="6408" max="6408" width="57.85546875" bestFit="1" customWidth="1"/>
    <col min="6409" max="6409" width="35.28515625" bestFit="1" customWidth="1"/>
    <col min="6410" max="6410" width="28.140625" bestFit="1" customWidth="1"/>
    <col min="6411" max="6411" width="33.140625" bestFit="1" customWidth="1"/>
    <col min="6412" max="6412" width="26" bestFit="1" customWidth="1"/>
    <col min="6413" max="6413" width="19.140625" bestFit="1" customWidth="1"/>
    <col min="6414" max="6414" width="10.42578125" customWidth="1"/>
    <col min="6415" max="6415" width="11.85546875" customWidth="1"/>
    <col min="6416" max="6416" width="14.7109375" customWidth="1"/>
    <col min="6417" max="6417" width="9" bestFit="1" customWidth="1"/>
    <col min="6658" max="6658" width="4.7109375" bestFit="1" customWidth="1"/>
    <col min="6659" max="6659" width="9.7109375" bestFit="1" customWidth="1"/>
    <col min="6660" max="6660" width="10" bestFit="1" customWidth="1"/>
    <col min="6661" max="6661" width="8.85546875" bestFit="1" customWidth="1"/>
    <col min="6662" max="6662" width="22.85546875" customWidth="1"/>
    <col min="6663" max="6663" width="59.7109375" bestFit="1" customWidth="1"/>
    <col min="6664" max="6664" width="57.85546875" bestFit="1" customWidth="1"/>
    <col min="6665" max="6665" width="35.28515625" bestFit="1" customWidth="1"/>
    <col min="6666" max="6666" width="28.140625" bestFit="1" customWidth="1"/>
    <col min="6667" max="6667" width="33.140625" bestFit="1" customWidth="1"/>
    <col min="6668" max="6668" width="26" bestFit="1" customWidth="1"/>
    <col min="6669" max="6669" width="19.140625" bestFit="1" customWidth="1"/>
    <col min="6670" max="6670" width="10.42578125" customWidth="1"/>
    <col min="6671" max="6671" width="11.85546875" customWidth="1"/>
    <col min="6672" max="6672" width="14.7109375" customWidth="1"/>
    <col min="6673" max="6673" width="9" bestFit="1" customWidth="1"/>
    <col min="6914" max="6914" width="4.7109375" bestFit="1" customWidth="1"/>
    <col min="6915" max="6915" width="9.7109375" bestFit="1" customWidth="1"/>
    <col min="6916" max="6916" width="10" bestFit="1" customWidth="1"/>
    <col min="6917" max="6917" width="8.85546875" bestFit="1" customWidth="1"/>
    <col min="6918" max="6918" width="22.85546875" customWidth="1"/>
    <col min="6919" max="6919" width="59.7109375" bestFit="1" customWidth="1"/>
    <col min="6920" max="6920" width="57.85546875" bestFit="1" customWidth="1"/>
    <col min="6921" max="6921" width="35.28515625" bestFit="1" customWidth="1"/>
    <col min="6922" max="6922" width="28.140625" bestFit="1" customWidth="1"/>
    <col min="6923" max="6923" width="33.140625" bestFit="1" customWidth="1"/>
    <col min="6924" max="6924" width="26" bestFit="1" customWidth="1"/>
    <col min="6925" max="6925" width="19.140625" bestFit="1" customWidth="1"/>
    <col min="6926" max="6926" width="10.42578125" customWidth="1"/>
    <col min="6927" max="6927" width="11.85546875" customWidth="1"/>
    <col min="6928" max="6928" width="14.7109375" customWidth="1"/>
    <col min="6929" max="6929" width="9" bestFit="1" customWidth="1"/>
    <col min="7170" max="7170" width="4.7109375" bestFit="1" customWidth="1"/>
    <col min="7171" max="7171" width="9.7109375" bestFit="1" customWidth="1"/>
    <col min="7172" max="7172" width="10" bestFit="1" customWidth="1"/>
    <col min="7173" max="7173" width="8.85546875" bestFit="1" customWidth="1"/>
    <col min="7174" max="7174" width="22.85546875" customWidth="1"/>
    <col min="7175" max="7175" width="59.7109375" bestFit="1" customWidth="1"/>
    <col min="7176" max="7176" width="57.85546875" bestFit="1" customWidth="1"/>
    <col min="7177" max="7177" width="35.28515625" bestFit="1" customWidth="1"/>
    <col min="7178" max="7178" width="28.140625" bestFit="1" customWidth="1"/>
    <col min="7179" max="7179" width="33.140625" bestFit="1" customWidth="1"/>
    <col min="7180" max="7180" width="26" bestFit="1" customWidth="1"/>
    <col min="7181" max="7181" width="19.140625" bestFit="1" customWidth="1"/>
    <col min="7182" max="7182" width="10.42578125" customWidth="1"/>
    <col min="7183" max="7183" width="11.85546875" customWidth="1"/>
    <col min="7184" max="7184" width="14.7109375" customWidth="1"/>
    <col min="7185" max="7185" width="9" bestFit="1" customWidth="1"/>
    <col min="7426" max="7426" width="4.7109375" bestFit="1" customWidth="1"/>
    <col min="7427" max="7427" width="9.7109375" bestFit="1" customWidth="1"/>
    <col min="7428" max="7428" width="10" bestFit="1" customWidth="1"/>
    <col min="7429" max="7429" width="8.85546875" bestFit="1" customWidth="1"/>
    <col min="7430" max="7430" width="22.85546875" customWidth="1"/>
    <col min="7431" max="7431" width="59.7109375" bestFit="1" customWidth="1"/>
    <col min="7432" max="7432" width="57.85546875" bestFit="1" customWidth="1"/>
    <col min="7433" max="7433" width="35.28515625" bestFit="1" customWidth="1"/>
    <col min="7434" max="7434" width="28.140625" bestFit="1" customWidth="1"/>
    <col min="7435" max="7435" width="33.140625" bestFit="1" customWidth="1"/>
    <col min="7436" max="7436" width="26" bestFit="1" customWidth="1"/>
    <col min="7437" max="7437" width="19.140625" bestFit="1" customWidth="1"/>
    <col min="7438" max="7438" width="10.42578125" customWidth="1"/>
    <col min="7439" max="7439" width="11.85546875" customWidth="1"/>
    <col min="7440" max="7440" width="14.7109375" customWidth="1"/>
    <col min="7441" max="7441" width="9" bestFit="1" customWidth="1"/>
    <col min="7682" max="7682" width="4.7109375" bestFit="1" customWidth="1"/>
    <col min="7683" max="7683" width="9.7109375" bestFit="1" customWidth="1"/>
    <col min="7684" max="7684" width="10" bestFit="1" customWidth="1"/>
    <col min="7685" max="7685" width="8.85546875" bestFit="1" customWidth="1"/>
    <col min="7686" max="7686" width="22.85546875" customWidth="1"/>
    <col min="7687" max="7687" width="59.7109375" bestFit="1" customWidth="1"/>
    <col min="7688" max="7688" width="57.85546875" bestFit="1" customWidth="1"/>
    <col min="7689" max="7689" width="35.28515625" bestFit="1" customWidth="1"/>
    <col min="7690" max="7690" width="28.140625" bestFit="1" customWidth="1"/>
    <col min="7691" max="7691" width="33.140625" bestFit="1" customWidth="1"/>
    <col min="7692" max="7692" width="26" bestFit="1" customWidth="1"/>
    <col min="7693" max="7693" width="19.140625" bestFit="1" customWidth="1"/>
    <col min="7694" max="7694" width="10.42578125" customWidth="1"/>
    <col min="7695" max="7695" width="11.85546875" customWidth="1"/>
    <col min="7696" max="7696" width="14.7109375" customWidth="1"/>
    <col min="7697" max="7697" width="9" bestFit="1" customWidth="1"/>
    <col min="7938" max="7938" width="4.7109375" bestFit="1" customWidth="1"/>
    <col min="7939" max="7939" width="9.7109375" bestFit="1" customWidth="1"/>
    <col min="7940" max="7940" width="10" bestFit="1" customWidth="1"/>
    <col min="7941" max="7941" width="8.85546875" bestFit="1" customWidth="1"/>
    <col min="7942" max="7942" width="22.85546875" customWidth="1"/>
    <col min="7943" max="7943" width="59.7109375" bestFit="1" customWidth="1"/>
    <col min="7944" max="7944" width="57.85546875" bestFit="1" customWidth="1"/>
    <col min="7945" max="7945" width="35.28515625" bestFit="1" customWidth="1"/>
    <col min="7946" max="7946" width="28.140625" bestFit="1" customWidth="1"/>
    <col min="7947" max="7947" width="33.140625" bestFit="1" customWidth="1"/>
    <col min="7948" max="7948" width="26" bestFit="1" customWidth="1"/>
    <col min="7949" max="7949" width="19.140625" bestFit="1" customWidth="1"/>
    <col min="7950" max="7950" width="10.42578125" customWidth="1"/>
    <col min="7951" max="7951" width="11.85546875" customWidth="1"/>
    <col min="7952" max="7952" width="14.7109375" customWidth="1"/>
    <col min="7953" max="7953" width="9" bestFit="1" customWidth="1"/>
    <col min="8194" max="8194" width="4.7109375" bestFit="1" customWidth="1"/>
    <col min="8195" max="8195" width="9.7109375" bestFit="1" customWidth="1"/>
    <col min="8196" max="8196" width="10" bestFit="1" customWidth="1"/>
    <col min="8197" max="8197" width="8.85546875" bestFit="1" customWidth="1"/>
    <col min="8198" max="8198" width="22.85546875" customWidth="1"/>
    <col min="8199" max="8199" width="59.7109375" bestFit="1" customWidth="1"/>
    <col min="8200" max="8200" width="57.85546875" bestFit="1" customWidth="1"/>
    <col min="8201" max="8201" width="35.28515625" bestFit="1" customWidth="1"/>
    <col min="8202" max="8202" width="28.140625" bestFit="1" customWidth="1"/>
    <col min="8203" max="8203" width="33.140625" bestFit="1" customWidth="1"/>
    <col min="8204" max="8204" width="26" bestFit="1" customWidth="1"/>
    <col min="8205" max="8205" width="19.140625" bestFit="1" customWidth="1"/>
    <col min="8206" max="8206" width="10.42578125" customWidth="1"/>
    <col min="8207" max="8207" width="11.85546875" customWidth="1"/>
    <col min="8208" max="8208" width="14.7109375" customWidth="1"/>
    <col min="8209" max="8209" width="9" bestFit="1" customWidth="1"/>
    <col min="8450" max="8450" width="4.7109375" bestFit="1" customWidth="1"/>
    <col min="8451" max="8451" width="9.7109375" bestFit="1" customWidth="1"/>
    <col min="8452" max="8452" width="10" bestFit="1" customWidth="1"/>
    <col min="8453" max="8453" width="8.85546875" bestFit="1" customWidth="1"/>
    <col min="8454" max="8454" width="22.85546875" customWidth="1"/>
    <col min="8455" max="8455" width="59.7109375" bestFit="1" customWidth="1"/>
    <col min="8456" max="8456" width="57.85546875" bestFit="1" customWidth="1"/>
    <col min="8457" max="8457" width="35.28515625" bestFit="1" customWidth="1"/>
    <col min="8458" max="8458" width="28.140625" bestFit="1" customWidth="1"/>
    <col min="8459" max="8459" width="33.140625" bestFit="1" customWidth="1"/>
    <col min="8460" max="8460" width="26" bestFit="1" customWidth="1"/>
    <col min="8461" max="8461" width="19.140625" bestFit="1" customWidth="1"/>
    <col min="8462" max="8462" width="10.42578125" customWidth="1"/>
    <col min="8463" max="8463" width="11.85546875" customWidth="1"/>
    <col min="8464" max="8464" width="14.7109375" customWidth="1"/>
    <col min="8465" max="8465" width="9" bestFit="1" customWidth="1"/>
    <col min="8706" max="8706" width="4.7109375" bestFit="1" customWidth="1"/>
    <col min="8707" max="8707" width="9.7109375" bestFit="1" customWidth="1"/>
    <col min="8708" max="8708" width="10" bestFit="1" customWidth="1"/>
    <col min="8709" max="8709" width="8.85546875" bestFit="1" customWidth="1"/>
    <col min="8710" max="8710" width="22.85546875" customWidth="1"/>
    <col min="8711" max="8711" width="59.7109375" bestFit="1" customWidth="1"/>
    <col min="8712" max="8712" width="57.85546875" bestFit="1" customWidth="1"/>
    <col min="8713" max="8713" width="35.28515625" bestFit="1" customWidth="1"/>
    <col min="8714" max="8714" width="28.140625" bestFit="1" customWidth="1"/>
    <col min="8715" max="8715" width="33.140625" bestFit="1" customWidth="1"/>
    <col min="8716" max="8716" width="26" bestFit="1" customWidth="1"/>
    <col min="8717" max="8717" width="19.140625" bestFit="1" customWidth="1"/>
    <col min="8718" max="8718" width="10.42578125" customWidth="1"/>
    <col min="8719" max="8719" width="11.85546875" customWidth="1"/>
    <col min="8720" max="8720" width="14.7109375" customWidth="1"/>
    <col min="8721" max="8721" width="9" bestFit="1" customWidth="1"/>
    <col min="8962" max="8962" width="4.7109375" bestFit="1" customWidth="1"/>
    <col min="8963" max="8963" width="9.7109375" bestFit="1" customWidth="1"/>
    <col min="8964" max="8964" width="10" bestFit="1" customWidth="1"/>
    <col min="8965" max="8965" width="8.85546875" bestFit="1" customWidth="1"/>
    <col min="8966" max="8966" width="22.85546875" customWidth="1"/>
    <col min="8967" max="8967" width="59.7109375" bestFit="1" customWidth="1"/>
    <col min="8968" max="8968" width="57.85546875" bestFit="1" customWidth="1"/>
    <col min="8969" max="8969" width="35.28515625" bestFit="1" customWidth="1"/>
    <col min="8970" max="8970" width="28.140625" bestFit="1" customWidth="1"/>
    <col min="8971" max="8971" width="33.140625" bestFit="1" customWidth="1"/>
    <col min="8972" max="8972" width="26" bestFit="1" customWidth="1"/>
    <col min="8973" max="8973" width="19.140625" bestFit="1" customWidth="1"/>
    <col min="8974" max="8974" width="10.42578125" customWidth="1"/>
    <col min="8975" max="8975" width="11.85546875" customWidth="1"/>
    <col min="8976" max="8976" width="14.7109375" customWidth="1"/>
    <col min="8977" max="8977" width="9" bestFit="1" customWidth="1"/>
    <col min="9218" max="9218" width="4.7109375" bestFit="1" customWidth="1"/>
    <col min="9219" max="9219" width="9.7109375" bestFit="1" customWidth="1"/>
    <col min="9220" max="9220" width="10" bestFit="1" customWidth="1"/>
    <col min="9221" max="9221" width="8.85546875" bestFit="1" customWidth="1"/>
    <col min="9222" max="9222" width="22.85546875" customWidth="1"/>
    <col min="9223" max="9223" width="59.7109375" bestFit="1" customWidth="1"/>
    <col min="9224" max="9224" width="57.85546875" bestFit="1" customWidth="1"/>
    <col min="9225" max="9225" width="35.28515625" bestFit="1" customWidth="1"/>
    <col min="9226" max="9226" width="28.140625" bestFit="1" customWidth="1"/>
    <col min="9227" max="9227" width="33.140625" bestFit="1" customWidth="1"/>
    <col min="9228" max="9228" width="26" bestFit="1" customWidth="1"/>
    <col min="9229" max="9229" width="19.140625" bestFit="1" customWidth="1"/>
    <col min="9230" max="9230" width="10.42578125" customWidth="1"/>
    <col min="9231" max="9231" width="11.85546875" customWidth="1"/>
    <col min="9232" max="9232" width="14.7109375" customWidth="1"/>
    <col min="9233" max="9233" width="9" bestFit="1" customWidth="1"/>
    <col min="9474" max="9474" width="4.7109375" bestFit="1" customWidth="1"/>
    <col min="9475" max="9475" width="9.7109375" bestFit="1" customWidth="1"/>
    <col min="9476" max="9476" width="10" bestFit="1" customWidth="1"/>
    <col min="9477" max="9477" width="8.85546875" bestFit="1" customWidth="1"/>
    <col min="9478" max="9478" width="22.85546875" customWidth="1"/>
    <col min="9479" max="9479" width="59.7109375" bestFit="1" customWidth="1"/>
    <col min="9480" max="9480" width="57.85546875" bestFit="1" customWidth="1"/>
    <col min="9481" max="9481" width="35.28515625" bestFit="1" customWidth="1"/>
    <col min="9482" max="9482" width="28.140625" bestFit="1" customWidth="1"/>
    <col min="9483" max="9483" width="33.140625" bestFit="1" customWidth="1"/>
    <col min="9484" max="9484" width="26" bestFit="1" customWidth="1"/>
    <col min="9485" max="9485" width="19.140625" bestFit="1" customWidth="1"/>
    <col min="9486" max="9486" width="10.42578125" customWidth="1"/>
    <col min="9487" max="9487" width="11.85546875" customWidth="1"/>
    <col min="9488" max="9488" width="14.7109375" customWidth="1"/>
    <col min="9489" max="9489" width="9" bestFit="1" customWidth="1"/>
    <col min="9730" max="9730" width="4.7109375" bestFit="1" customWidth="1"/>
    <col min="9731" max="9731" width="9.7109375" bestFit="1" customWidth="1"/>
    <col min="9732" max="9732" width="10" bestFit="1" customWidth="1"/>
    <col min="9733" max="9733" width="8.85546875" bestFit="1" customWidth="1"/>
    <col min="9734" max="9734" width="22.85546875" customWidth="1"/>
    <col min="9735" max="9735" width="59.7109375" bestFit="1" customWidth="1"/>
    <col min="9736" max="9736" width="57.85546875" bestFit="1" customWidth="1"/>
    <col min="9737" max="9737" width="35.28515625" bestFit="1" customWidth="1"/>
    <col min="9738" max="9738" width="28.140625" bestFit="1" customWidth="1"/>
    <col min="9739" max="9739" width="33.140625" bestFit="1" customWidth="1"/>
    <col min="9740" max="9740" width="26" bestFit="1" customWidth="1"/>
    <col min="9741" max="9741" width="19.140625" bestFit="1" customWidth="1"/>
    <col min="9742" max="9742" width="10.42578125" customWidth="1"/>
    <col min="9743" max="9743" width="11.85546875" customWidth="1"/>
    <col min="9744" max="9744" width="14.7109375" customWidth="1"/>
    <col min="9745" max="9745" width="9" bestFit="1" customWidth="1"/>
    <col min="9986" max="9986" width="4.7109375" bestFit="1" customWidth="1"/>
    <col min="9987" max="9987" width="9.7109375" bestFit="1" customWidth="1"/>
    <col min="9988" max="9988" width="10" bestFit="1" customWidth="1"/>
    <col min="9989" max="9989" width="8.85546875" bestFit="1" customWidth="1"/>
    <col min="9990" max="9990" width="22.85546875" customWidth="1"/>
    <col min="9991" max="9991" width="59.7109375" bestFit="1" customWidth="1"/>
    <col min="9992" max="9992" width="57.85546875" bestFit="1" customWidth="1"/>
    <col min="9993" max="9993" width="35.28515625" bestFit="1" customWidth="1"/>
    <col min="9994" max="9994" width="28.140625" bestFit="1" customWidth="1"/>
    <col min="9995" max="9995" width="33.140625" bestFit="1" customWidth="1"/>
    <col min="9996" max="9996" width="26" bestFit="1" customWidth="1"/>
    <col min="9997" max="9997" width="19.140625" bestFit="1" customWidth="1"/>
    <col min="9998" max="9998" width="10.42578125" customWidth="1"/>
    <col min="9999" max="9999" width="11.85546875" customWidth="1"/>
    <col min="10000" max="10000" width="14.7109375" customWidth="1"/>
    <col min="10001" max="10001" width="9" bestFit="1" customWidth="1"/>
    <col min="10242" max="10242" width="4.7109375" bestFit="1" customWidth="1"/>
    <col min="10243" max="10243" width="9.7109375" bestFit="1" customWidth="1"/>
    <col min="10244" max="10244" width="10" bestFit="1" customWidth="1"/>
    <col min="10245" max="10245" width="8.85546875" bestFit="1" customWidth="1"/>
    <col min="10246" max="10246" width="22.85546875" customWidth="1"/>
    <col min="10247" max="10247" width="59.7109375" bestFit="1" customWidth="1"/>
    <col min="10248" max="10248" width="57.85546875" bestFit="1" customWidth="1"/>
    <col min="10249" max="10249" width="35.28515625" bestFit="1" customWidth="1"/>
    <col min="10250" max="10250" width="28.140625" bestFit="1" customWidth="1"/>
    <col min="10251" max="10251" width="33.140625" bestFit="1" customWidth="1"/>
    <col min="10252" max="10252" width="26" bestFit="1" customWidth="1"/>
    <col min="10253" max="10253" width="19.140625" bestFit="1" customWidth="1"/>
    <col min="10254" max="10254" width="10.42578125" customWidth="1"/>
    <col min="10255" max="10255" width="11.85546875" customWidth="1"/>
    <col min="10256" max="10256" width="14.7109375" customWidth="1"/>
    <col min="10257" max="10257" width="9" bestFit="1" customWidth="1"/>
    <col min="10498" max="10498" width="4.7109375" bestFit="1" customWidth="1"/>
    <col min="10499" max="10499" width="9.7109375" bestFit="1" customWidth="1"/>
    <col min="10500" max="10500" width="10" bestFit="1" customWidth="1"/>
    <col min="10501" max="10501" width="8.85546875" bestFit="1" customWidth="1"/>
    <col min="10502" max="10502" width="22.85546875" customWidth="1"/>
    <col min="10503" max="10503" width="59.7109375" bestFit="1" customWidth="1"/>
    <col min="10504" max="10504" width="57.85546875" bestFit="1" customWidth="1"/>
    <col min="10505" max="10505" width="35.28515625" bestFit="1" customWidth="1"/>
    <col min="10506" max="10506" width="28.140625" bestFit="1" customWidth="1"/>
    <col min="10507" max="10507" width="33.140625" bestFit="1" customWidth="1"/>
    <col min="10508" max="10508" width="26" bestFit="1" customWidth="1"/>
    <col min="10509" max="10509" width="19.140625" bestFit="1" customWidth="1"/>
    <col min="10510" max="10510" width="10.42578125" customWidth="1"/>
    <col min="10511" max="10511" width="11.85546875" customWidth="1"/>
    <col min="10512" max="10512" width="14.7109375" customWidth="1"/>
    <col min="10513" max="10513" width="9" bestFit="1" customWidth="1"/>
    <col min="10754" max="10754" width="4.7109375" bestFit="1" customWidth="1"/>
    <col min="10755" max="10755" width="9.7109375" bestFit="1" customWidth="1"/>
    <col min="10756" max="10756" width="10" bestFit="1" customWidth="1"/>
    <col min="10757" max="10757" width="8.85546875" bestFit="1" customWidth="1"/>
    <col min="10758" max="10758" width="22.85546875" customWidth="1"/>
    <col min="10759" max="10759" width="59.7109375" bestFit="1" customWidth="1"/>
    <col min="10760" max="10760" width="57.85546875" bestFit="1" customWidth="1"/>
    <col min="10761" max="10761" width="35.28515625" bestFit="1" customWidth="1"/>
    <col min="10762" max="10762" width="28.140625" bestFit="1" customWidth="1"/>
    <col min="10763" max="10763" width="33.140625" bestFit="1" customWidth="1"/>
    <col min="10764" max="10764" width="26" bestFit="1" customWidth="1"/>
    <col min="10765" max="10765" width="19.140625" bestFit="1" customWidth="1"/>
    <col min="10766" max="10766" width="10.42578125" customWidth="1"/>
    <col min="10767" max="10767" width="11.85546875" customWidth="1"/>
    <col min="10768" max="10768" width="14.7109375" customWidth="1"/>
    <col min="10769" max="10769" width="9" bestFit="1" customWidth="1"/>
    <col min="11010" max="11010" width="4.7109375" bestFit="1" customWidth="1"/>
    <col min="11011" max="11011" width="9.7109375" bestFit="1" customWidth="1"/>
    <col min="11012" max="11012" width="10" bestFit="1" customWidth="1"/>
    <col min="11013" max="11013" width="8.85546875" bestFit="1" customWidth="1"/>
    <col min="11014" max="11014" width="22.85546875" customWidth="1"/>
    <col min="11015" max="11015" width="59.7109375" bestFit="1" customWidth="1"/>
    <col min="11016" max="11016" width="57.85546875" bestFit="1" customWidth="1"/>
    <col min="11017" max="11017" width="35.28515625" bestFit="1" customWidth="1"/>
    <col min="11018" max="11018" width="28.140625" bestFit="1" customWidth="1"/>
    <col min="11019" max="11019" width="33.140625" bestFit="1" customWidth="1"/>
    <col min="11020" max="11020" width="26" bestFit="1" customWidth="1"/>
    <col min="11021" max="11021" width="19.140625" bestFit="1" customWidth="1"/>
    <col min="11022" max="11022" width="10.42578125" customWidth="1"/>
    <col min="11023" max="11023" width="11.85546875" customWidth="1"/>
    <col min="11024" max="11024" width="14.7109375" customWidth="1"/>
    <col min="11025" max="11025" width="9" bestFit="1" customWidth="1"/>
    <col min="11266" max="11266" width="4.7109375" bestFit="1" customWidth="1"/>
    <col min="11267" max="11267" width="9.7109375" bestFit="1" customWidth="1"/>
    <col min="11268" max="11268" width="10" bestFit="1" customWidth="1"/>
    <col min="11269" max="11269" width="8.85546875" bestFit="1" customWidth="1"/>
    <col min="11270" max="11270" width="22.85546875" customWidth="1"/>
    <col min="11271" max="11271" width="59.7109375" bestFit="1" customWidth="1"/>
    <col min="11272" max="11272" width="57.85546875" bestFit="1" customWidth="1"/>
    <col min="11273" max="11273" width="35.28515625" bestFit="1" customWidth="1"/>
    <col min="11274" max="11274" width="28.140625" bestFit="1" customWidth="1"/>
    <col min="11275" max="11275" width="33.140625" bestFit="1" customWidth="1"/>
    <col min="11276" max="11276" width="26" bestFit="1" customWidth="1"/>
    <col min="11277" max="11277" width="19.140625" bestFit="1" customWidth="1"/>
    <col min="11278" max="11278" width="10.42578125" customWidth="1"/>
    <col min="11279" max="11279" width="11.85546875" customWidth="1"/>
    <col min="11280" max="11280" width="14.7109375" customWidth="1"/>
    <col min="11281" max="11281" width="9" bestFit="1" customWidth="1"/>
    <col min="11522" max="11522" width="4.7109375" bestFit="1" customWidth="1"/>
    <col min="11523" max="11523" width="9.7109375" bestFit="1" customWidth="1"/>
    <col min="11524" max="11524" width="10" bestFit="1" customWidth="1"/>
    <col min="11525" max="11525" width="8.85546875" bestFit="1" customWidth="1"/>
    <col min="11526" max="11526" width="22.85546875" customWidth="1"/>
    <col min="11527" max="11527" width="59.7109375" bestFit="1" customWidth="1"/>
    <col min="11528" max="11528" width="57.85546875" bestFit="1" customWidth="1"/>
    <col min="11529" max="11529" width="35.28515625" bestFit="1" customWidth="1"/>
    <col min="11530" max="11530" width="28.140625" bestFit="1" customWidth="1"/>
    <col min="11531" max="11531" width="33.140625" bestFit="1" customWidth="1"/>
    <col min="11532" max="11532" width="26" bestFit="1" customWidth="1"/>
    <col min="11533" max="11533" width="19.140625" bestFit="1" customWidth="1"/>
    <col min="11534" max="11534" width="10.42578125" customWidth="1"/>
    <col min="11535" max="11535" width="11.85546875" customWidth="1"/>
    <col min="11536" max="11536" width="14.7109375" customWidth="1"/>
    <col min="11537" max="11537" width="9" bestFit="1" customWidth="1"/>
    <col min="11778" max="11778" width="4.7109375" bestFit="1" customWidth="1"/>
    <col min="11779" max="11779" width="9.7109375" bestFit="1" customWidth="1"/>
    <col min="11780" max="11780" width="10" bestFit="1" customWidth="1"/>
    <col min="11781" max="11781" width="8.85546875" bestFit="1" customWidth="1"/>
    <col min="11782" max="11782" width="22.85546875" customWidth="1"/>
    <col min="11783" max="11783" width="59.7109375" bestFit="1" customWidth="1"/>
    <col min="11784" max="11784" width="57.85546875" bestFit="1" customWidth="1"/>
    <col min="11785" max="11785" width="35.28515625" bestFit="1" customWidth="1"/>
    <col min="11786" max="11786" width="28.140625" bestFit="1" customWidth="1"/>
    <col min="11787" max="11787" width="33.140625" bestFit="1" customWidth="1"/>
    <col min="11788" max="11788" width="26" bestFit="1" customWidth="1"/>
    <col min="11789" max="11789" width="19.140625" bestFit="1" customWidth="1"/>
    <col min="11790" max="11790" width="10.42578125" customWidth="1"/>
    <col min="11791" max="11791" width="11.85546875" customWidth="1"/>
    <col min="11792" max="11792" width="14.7109375" customWidth="1"/>
    <col min="11793" max="11793" width="9" bestFit="1" customWidth="1"/>
    <col min="12034" max="12034" width="4.7109375" bestFit="1" customWidth="1"/>
    <col min="12035" max="12035" width="9.7109375" bestFit="1" customWidth="1"/>
    <col min="12036" max="12036" width="10" bestFit="1" customWidth="1"/>
    <col min="12037" max="12037" width="8.85546875" bestFit="1" customWidth="1"/>
    <col min="12038" max="12038" width="22.85546875" customWidth="1"/>
    <col min="12039" max="12039" width="59.7109375" bestFit="1" customWidth="1"/>
    <col min="12040" max="12040" width="57.85546875" bestFit="1" customWidth="1"/>
    <col min="12041" max="12041" width="35.28515625" bestFit="1" customWidth="1"/>
    <col min="12042" max="12042" width="28.140625" bestFit="1" customWidth="1"/>
    <col min="12043" max="12043" width="33.140625" bestFit="1" customWidth="1"/>
    <col min="12044" max="12044" width="26" bestFit="1" customWidth="1"/>
    <col min="12045" max="12045" width="19.140625" bestFit="1" customWidth="1"/>
    <col min="12046" max="12046" width="10.42578125" customWidth="1"/>
    <col min="12047" max="12047" width="11.85546875" customWidth="1"/>
    <col min="12048" max="12048" width="14.7109375" customWidth="1"/>
    <col min="12049" max="12049" width="9" bestFit="1" customWidth="1"/>
    <col min="12290" max="12290" width="4.7109375" bestFit="1" customWidth="1"/>
    <col min="12291" max="12291" width="9.7109375" bestFit="1" customWidth="1"/>
    <col min="12292" max="12292" width="10" bestFit="1" customWidth="1"/>
    <col min="12293" max="12293" width="8.85546875" bestFit="1" customWidth="1"/>
    <col min="12294" max="12294" width="22.85546875" customWidth="1"/>
    <col min="12295" max="12295" width="59.7109375" bestFit="1" customWidth="1"/>
    <col min="12296" max="12296" width="57.85546875" bestFit="1" customWidth="1"/>
    <col min="12297" max="12297" width="35.28515625" bestFit="1" customWidth="1"/>
    <col min="12298" max="12298" width="28.140625" bestFit="1" customWidth="1"/>
    <col min="12299" max="12299" width="33.140625" bestFit="1" customWidth="1"/>
    <col min="12300" max="12300" width="26" bestFit="1" customWidth="1"/>
    <col min="12301" max="12301" width="19.140625" bestFit="1" customWidth="1"/>
    <col min="12302" max="12302" width="10.42578125" customWidth="1"/>
    <col min="12303" max="12303" width="11.85546875" customWidth="1"/>
    <col min="12304" max="12304" width="14.7109375" customWidth="1"/>
    <col min="12305" max="12305" width="9" bestFit="1" customWidth="1"/>
    <col min="12546" max="12546" width="4.7109375" bestFit="1" customWidth="1"/>
    <col min="12547" max="12547" width="9.7109375" bestFit="1" customWidth="1"/>
    <col min="12548" max="12548" width="10" bestFit="1" customWidth="1"/>
    <col min="12549" max="12549" width="8.85546875" bestFit="1" customWidth="1"/>
    <col min="12550" max="12550" width="22.85546875" customWidth="1"/>
    <col min="12551" max="12551" width="59.7109375" bestFit="1" customWidth="1"/>
    <col min="12552" max="12552" width="57.85546875" bestFit="1" customWidth="1"/>
    <col min="12553" max="12553" width="35.28515625" bestFit="1" customWidth="1"/>
    <col min="12554" max="12554" width="28.140625" bestFit="1" customWidth="1"/>
    <col min="12555" max="12555" width="33.140625" bestFit="1" customWidth="1"/>
    <col min="12556" max="12556" width="26" bestFit="1" customWidth="1"/>
    <col min="12557" max="12557" width="19.140625" bestFit="1" customWidth="1"/>
    <col min="12558" max="12558" width="10.42578125" customWidth="1"/>
    <col min="12559" max="12559" width="11.85546875" customWidth="1"/>
    <col min="12560" max="12560" width="14.7109375" customWidth="1"/>
    <col min="12561" max="12561" width="9" bestFit="1" customWidth="1"/>
    <col min="12802" max="12802" width="4.7109375" bestFit="1" customWidth="1"/>
    <col min="12803" max="12803" width="9.7109375" bestFit="1" customWidth="1"/>
    <col min="12804" max="12804" width="10" bestFit="1" customWidth="1"/>
    <col min="12805" max="12805" width="8.85546875" bestFit="1" customWidth="1"/>
    <col min="12806" max="12806" width="22.85546875" customWidth="1"/>
    <col min="12807" max="12807" width="59.7109375" bestFit="1" customWidth="1"/>
    <col min="12808" max="12808" width="57.85546875" bestFit="1" customWidth="1"/>
    <col min="12809" max="12809" width="35.28515625" bestFit="1" customWidth="1"/>
    <col min="12810" max="12810" width="28.140625" bestFit="1" customWidth="1"/>
    <col min="12811" max="12811" width="33.140625" bestFit="1" customWidth="1"/>
    <col min="12812" max="12812" width="26" bestFit="1" customWidth="1"/>
    <col min="12813" max="12813" width="19.140625" bestFit="1" customWidth="1"/>
    <col min="12814" max="12814" width="10.42578125" customWidth="1"/>
    <col min="12815" max="12815" width="11.85546875" customWidth="1"/>
    <col min="12816" max="12816" width="14.7109375" customWidth="1"/>
    <col min="12817" max="12817" width="9" bestFit="1" customWidth="1"/>
    <col min="13058" max="13058" width="4.7109375" bestFit="1" customWidth="1"/>
    <col min="13059" max="13059" width="9.7109375" bestFit="1" customWidth="1"/>
    <col min="13060" max="13060" width="10" bestFit="1" customWidth="1"/>
    <col min="13061" max="13061" width="8.85546875" bestFit="1" customWidth="1"/>
    <col min="13062" max="13062" width="22.85546875" customWidth="1"/>
    <col min="13063" max="13063" width="59.7109375" bestFit="1" customWidth="1"/>
    <col min="13064" max="13064" width="57.85546875" bestFit="1" customWidth="1"/>
    <col min="13065" max="13065" width="35.28515625" bestFit="1" customWidth="1"/>
    <col min="13066" max="13066" width="28.140625" bestFit="1" customWidth="1"/>
    <col min="13067" max="13067" width="33.140625" bestFit="1" customWidth="1"/>
    <col min="13068" max="13068" width="26" bestFit="1" customWidth="1"/>
    <col min="13069" max="13069" width="19.140625" bestFit="1" customWidth="1"/>
    <col min="13070" max="13070" width="10.42578125" customWidth="1"/>
    <col min="13071" max="13071" width="11.85546875" customWidth="1"/>
    <col min="13072" max="13072" width="14.7109375" customWidth="1"/>
    <col min="13073" max="13073" width="9" bestFit="1" customWidth="1"/>
    <col min="13314" max="13314" width="4.7109375" bestFit="1" customWidth="1"/>
    <col min="13315" max="13315" width="9.7109375" bestFit="1" customWidth="1"/>
    <col min="13316" max="13316" width="10" bestFit="1" customWidth="1"/>
    <col min="13317" max="13317" width="8.85546875" bestFit="1" customWidth="1"/>
    <col min="13318" max="13318" width="22.85546875" customWidth="1"/>
    <col min="13319" max="13319" width="59.7109375" bestFit="1" customWidth="1"/>
    <col min="13320" max="13320" width="57.85546875" bestFit="1" customWidth="1"/>
    <col min="13321" max="13321" width="35.28515625" bestFit="1" customWidth="1"/>
    <col min="13322" max="13322" width="28.140625" bestFit="1" customWidth="1"/>
    <col min="13323" max="13323" width="33.140625" bestFit="1" customWidth="1"/>
    <col min="13324" max="13324" width="26" bestFit="1" customWidth="1"/>
    <col min="13325" max="13325" width="19.140625" bestFit="1" customWidth="1"/>
    <col min="13326" max="13326" width="10.42578125" customWidth="1"/>
    <col min="13327" max="13327" width="11.85546875" customWidth="1"/>
    <col min="13328" max="13328" width="14.7109375" customWidth="1"/>
    <col min="13329" max="13329" width="9" bestFit="1" customWidth="1"/>
    <col min="13570" max="13570" width="4.7109375" bestFit="1" customWidth="1"/>
    <col min="13571" max="13571" width="9.7109375" bestFit="1" customWidth="1"/>
    <col min="13572" max="13572" width="10" bestFit="1" customWidth="1"/>
    <col min="13573" max="13573" width="8.85546875" bestFit="1" customWidth="1"/>
    <col min="13574" max="13574" width="22.85546875" customWidth="1"/>
    <col min="13575" max="13575" width="59.7109375" bestFit="1" customWidth="1"/>
    <col min="13576" max="13576" width="57.85546875" bestFit="1" customWidth="1"/>
    <col min="13577" max="13577" width="35.28515625" bestFit="1" customWidth="1"/>
    <col min="13578" max="13578" width="28.140625" bestFit="1" customWidth="1"/>
    <col min="13579" max="13579" width="33.140625" bestFit="1" customWidth="1"/>
    <col min="13580" max="13580" width="26" bestFit="1" customWidth="1"/>
    <col min="13581" max="13581" width="19.140625" bestFit="1" customWidth="1"/>
    <col min="13582" max="13582" width="10.42578125" customWidth="1"/>
    <col min="13583" max="13583" width="11.85546875" customWidth="1"/>
    <col min="13584" max="13584" width="14.7109375" customWidth="1"/>
    <col min="13585" max="13585" width="9" bestFit="1" customWidth="1"/>
    <col min="13826" max="13826" width="4.7109375" bestFit="1" customWidth="1"/>
    <col min="13827" max="13827" width="9.7109375" bestFit="1" customWidth="1"/>
    <col min="13828" max="13828" width="10" bestFit="1" customWidth="1"/>
    <col min="13829" max="13829" width="8.85546875" bestFit="1" customWidth="1"/>
    <col min="13830" max="13830" width="22.85546875" customWidth="1"/>
    <col min="13831" max="13831" width="59.7109375" bestFit="1" customWidth="1"/>
    <col min="13832" max="13832" width="57.85546875" bestFit="1" customWidth="1"/>
    <col min="13833" max="13833" width="35.28515625" bestFit="1" customWidth="1"/>
    <col min="13834" max="13834" width="28.140625" bestFit="1" customWidth="1"/>
    <col min="13835" max="13835" width="33.140625" bestFit="1" customWidth="1"/>
    <col min="13836" max="13836" width="26" bestFit="1" customWidth="1"/>
    <col min="13837" max="13837" width="19.140625" bestFit="1" customWidth="1"/>
    <col min="13838" max="13838" width="10.42578125" customWidth="1"/>
    <col min="13839" max="13839" width="11.85546875" customWidth="1"/>
    <col min="13840" max="13840" width="14.7109375" customWidth="1"/>
    <col min="13841" max="13841" width="9" bestFit="1" customWidth="1"/>
    <col min="14082" max="14082" width="4.7109375" bestFit="1" customWidth="1"/>
    <col min="14083" max="14083" width="9.7109375" bestFit="1" customWidth="1"/>
    <col min="14084" max="14084" width="10" bestFit="1" customWidth="1"/>
    <col min="14085" max="14085" width="8.85546875" bestFit="1" customWidth="1"/>
    <col min="14086" max="14086" width="22.85546875" customWidth="1"/>
    <col min="14087" max="14087" width="59.7109375" bestFit="1" customWidth="1"/>
    <col min="14088" max="14088" width="57.85546875" bestFit="1" customWidth="1"/>
    <col min="14089" max="14089" width="35.28515625" bestFit="1" customWidth="1"/>
    <col min="14090" max="14090" width="28.140625" bestFit="1" customWidth="1"/>
    <col min="14091" max="14091" width="33.140625" bestFit="1" customWidth="1"/>
    <col min="14092" max="14092" width="26" bestFit="1" customWidth="1"/>
    <col min="14093" max="14093" width="19.140625" bestFit="1" customWidth="1"/>
    <col min="14094" max="14094" width="10.42578125" customWidth="1"/>
    <col min="14095" max="14095" width="11.85546875" customWidth="1"/>
    <col min="14096" max="14096" width="14.7109375" customWidth="1"/>
    <col min="14097" max="14097" width="9" bestFit="1" customWidth="1"/>
    <col min="14338" max="14338" width="4.7109375" bestFit="1" customWidth="1"/>
    <col min="14339" max="14339" width="9.7109375" bestFit="1" customWidth="1"/>
    <col min="14340" max="14340" width="10" bestFit="1" customWidth="1"/>
    <col min="14341" max="14341" width="8.85546875" bestFit="1" customWidth="1"/>
    <col min="14342" max="14342" width="22.85546875" customWidth="1"/>
    <col min="14343" max="14343" width="59.7109375" bestFit="1" customWidth="1"/>
    <col min="14344" max="14344" width="57.85546875" bestFit="1" customWidth="1"/>
    <col min="14345" max="14345" width="35.28515625" bestFit="1" customWidth="1"/>
    <col min="14346" max="14346" width="28.140625" bestFit="1" customWidth="1"/>
    <col min="14347" max="14347" width="33.140625" bestFit="1" customWidth="1"/>
    <col min="14348" max="14348" width="26" bestFit="1" customWidth="1"/>
    <col min="14349" max="14349" width="19.140625" bestFit="1" customWidth="1"/>
    <col min="14350" max="14350" width="10.42578125" customWidth="1"/>
    <col min="14351" max="14351" width="11.85546875" customWidth="1"/>
    <col min="14352" max="14352" width="14.7109375" customWidth="1"/>
    <col min="14353" max="14353" width="9" bestFit="1" customWidth="1"/>
    <col min="14594" max="14594" width="4.7109375" bestFit="1" customWidth="1"/>
    <col min="14595" max="14595" width="9.7109375" bestFit="1" customWidth="1"/>
    <col min="14596" max="14596" width="10" bestFit="1" customWidth="1"/>
    <col min="14597" max="14597" width="8.85546875" bestFit="1" customWidth="1"/>
    <col min="14598" max="14598" width="22.85546875" customWidth="1"/>
    <col min="14599" max="14599" width="59.7109375" bestFit="1" customWidth="1"/>
    <col min="14600" max="14600" width="57.85546875" bestFit="1" customWidth="1"/>
    <col min="14601" max="14601" width="35.28515625" bestFit="1" customWidth="1"/>
    <col min="14602" max="14602" width="28.140625" bestFit="1" customWidth="1"/>
    <col min="14603" max="14603" width="33.140625" bestFit="1" customWidth="1"/>
    <col min="14604" max="14604" width="26" bestFit="1" customWidth="1"/>
    <col min="14605" max="14605" width="19.140625" bestFit="1" customWidth="1"/>
    <col min="14606" max="14606" width="10.42578125" customWidth="1"/>
    <col min="14607" max="14607" width="11.85546875" customWidth="1"/>
    <col min="14608" max="14608" width="14.7109375" customWidth="1"/>
    <col min="14609" max="14609" width="9" bestFit="1" customWidth="1"/>
    <col min="14850" max="14850" width="4.7109375" bestFit="1" customWidth="1"/>
    <col min="14851" max="14851" width="9.7109375" bestFit="1" customWidth="1"/>
    <col min="14852" max="14852" width="10" bestFit="1" customWidth="1"/>
    <col min="14853" max="14853" width="8.85546875" bestFit="1" customWidth="1"/>
    <col min="14854" max="14854" width="22.85546875" customWidth="1"/>
    <col min="14855" max="14855" width="59.7109375" bestFit="1" customWidth="1"/>
    <col min="14856" max="14856" width="57.85546875" bestFit="1" customWidth="1"/>
    <col min="14857" max="14857" width="35.28515625" bestFit="1" customWidth="1"/>
    <col min="14858" max="14858" width="28.140625" bestFit="1" customWidth="1"/>
    <col min="14859" max="14859" width="33.140625" bestFit="1" customWidth="1"/>
    <col min="14860" max="14860" width="26" bestFit="1" customWidth="1"/>
    <col min="14861" max="14861" width="19.140625" bestFit="1" customWidth="1"/>
    <col min="14862" max="14862" width="10.42578125" customWidth="1"/>
    <col min="14863" max="14863" width="11.85546875" customWidth="1"/>
    <col min="14864" max="14864" width="14.7109375" customWidth="1"/>
    <col min="14865" max="14865" width="9" bestFit="1" customWidth="1"/>
    <col min="15106" max="15106" width="4.7109375" bestFit="1" customWidth="1"/>
    <col min="15107" max="15107" width="9.7109375" bestFit="1" customWidth="1"/>
    <col min="15108" max="15108" width="10" bestFit="1" customWidth="1"/>
    <col min="15109" max="15109" width="8.85546875" bestFit="1" customWidth="1"/>
    <col min="15110" max="15110" width="22.85546875" customWidth="1"/>
    <col min="15111" max="15111" width="59.7109375" bestFit="1" customWidth="1"/>
    <col min="15112" max="15112" width="57.85546875" bestFit="1" customWidth="1"/>
    <col min="15113" max="15113" width="35.28515625" bestFit="1" customWidth="1"/>
    <col min="15114" max="15114" width="28.140625" bestFit="1" customWidth="1"/>
    <col min="15115" max="15115" width="33.140625" bestFit="1" customWidth="1"/>
    <col min="15116" max="15116" width="26" bestFit="1" customWidth="1"/>
    <col min="15117" max="15117" width="19.140625" bestFit="1" customWidth="1"/>
    <col min="15118" max="15118" width="10.42578125" customWidth="1"/>
    <col min="15119" max="15119" width="11.85546875" customWidth="1"/>
    <col min="15120" max="15120" width="14.7109375" customWidth="1"/>
    <col min="15121" max="15121" width="9" bestFit="1" customWidth="1"/>
    <col min="15362" max="15362" width="4.7109375" bestFit="1" customWidth="1"/>
    <col min="15363" max="15363" width="9.7109375" bestFit="1" customWidth="1"/>
    <col min="15364" max="15364" width="10" bestFit="1" customWidth="1"/>
    <col min="15365" max="15365" width="8.85546875" bestFit="1" customWidth="1"/>
    <col min="15366" max="15366" width="22.85546875" customWidth="1"/>
    <col min="15367" max="15367" width="59.7109375" bestFit="1" customWidth="1"/>
    <col min="15368" max="15368" width="57.85546875" bestFit="1" customWidth="1"/>
    <col min="15369" max="15369" width="35.28515625" bestFit="1" customWidth="1"/>
    <col min="15370" max="15370" width="28.140625" bestFit="1" customWidth="1"/>
    <col min="15371" max="15371" width="33.140625" bestFit="1" customWidth="1"/>
    <col min="15372" max="15372" width="26" bestFit="1" customWidth="1"/>
    <col min="15373" max="15373" width="19.140625" bestFit="1" customWidth="1"/>
    <col min="15374" max="15374" width="10.42578125" customWidth="1"/>
    <col min="15375" max="15375" width="11.85546875" customWidth="1"/>
    <col min="15376" max="15376" width="14.7109375" customWidth="1"/>
    <col min="15377" max="15377" width="9" bestFit="1" customWidth="1"/>
    <col min="15618" max="15618" width="4.7109375" bestFit="1" customWidth="1"/>
    <col min="15619" max="15619" width="9.7109375" bestFit="1" customWidth="1"/>
    <col min="15620" max="15620" width="10" bestFit="1" customWidth="1"/>
    <col min="15621" max="15621" width="8.85546875" bestFit="1" customWidth="1"/>
    <col min="15622" max="15622" width="22.85546875" customWidth="1"/>
    <col min="15623" max="15623" width="59.7109375" bestFit="1" customWidth="1"/>
    <col min="15624" max="15624" width="57.85546875" bestFit="1" customWidth="1"/>
    <col min="15625" max="15625" width="35.28515625" bestFit="1" customWidth="1"/>
    <col min="15626" max="15626" width="28.140625" bestFit="1" customWidth="1"/>
    <col min="15627" max="15627" width="33.140625" bestFit="1" customWidth="1"/>
    <col min="15628" max="15628" width="26" bestFit="1" customWidth="1"/>
    <col min="15629" max="15629" width="19.140625" bestFit="1" customWidth="1"/>
    <col min="15630" max="15630" width="10.42578125" customWidth="1"/>
    <col min="15631" max="15631" width="11.85546875" customWidth="1"/>
    <col min="15632" max="15632" width="14.7109375" customWidth="1"/>
    <col min="15633" max="15633" width="9" bestFit="1" customWidth="1"/>
    <col min="15874" max="15874" width="4.7109375" bestFit="1" customWidth="1"/>
    <col min="15875" max="15875" width="9.7109375" bestFit="1" customWidth="1"/>
    <col min="15876" max="15876" width="10" bestFit="1" customWidth="1"/>
    <col min="15877" max="15877" width="8.85546875" bestFit="1" customWidth="1"/>
    <col min="15878" max="15878" width="22.85546875" customWidth="1"/>
    <col min="15879" max="15879" width="59.7109375" bestFit="1" customWidth="1"/>
    <col min="15880" max="15880" width="57.85546875" bestFit="1" customWidth="1"/>
    <col min="15881" max="15881" width="35.28515625" bestFit="1" customWidth="1"/>
    <col min="15882" max="15882" width="28.140625" bestFit="1" customWidth="1"/>
    <col min="15883" max="15883" width="33.140625" bestFit="1" customWidth="1"/>
    <col min="15884" max="15884" width="26" bestFit="1" customWidth="1"/>
    <col min="15885" max="15885" width="19.140625" bestFit="1" customWidth="1"/>
    <col min="15886" max="15886" width="10.42578125" customWidth="1"/>
    <col min="15887" max="15887" width="11.85546875" customWidth="1"/>
    <col min="15888" max="15888" width="14.7109375" customWidth="1"/>
    <col min="15889" max="15889" width="9" bestFit="1" customWidth="1"/>
    <col min="16130" max="16130" width="4.7109375" bestFit="1" customWidth="1"/>
    <col min="16131" max="16131" width="9.7109375" bestFit="1" customWidth="1"/>
    <col min="16132" max="16132" width="10" bestFit="1" customWidth="1"/>
    <col min="16133" max="16133" width="8.85546875" bestFit="1" customWidth="1"/>
    <col min="16134" max="16134" width="22.85546875" customWidth="1"/>
    <col min="16135" max="16135" width="59.7109375" bestFit="1" customWidth="1"/>
    <col min="16136" max="16136" width="57.85546875" bestFit="1" customWidth="1"/>
    <col min="16137" max="16137" width="35.28515625" bestFit="1" customWidth="1"/>
    <col min="16138" max="16138" width="28.140625" bestFit="1" customWidth="1"/>
    <col min="16139" max="16139" width="33.140625" bestFit="1" customWidth="1"/>
    <col min="16140" max="16140" width="26" bestFit="1" customWidth="1"/>
    <col min="16141" max="16141" width="19.140625" bestFit="1" customWidth="1"/>
    <col min="16142" max="16142" width="10.42578125" customWidth="1"/>
    <col min="16143" max="16143" width="11.85546875" customWidth="1"/>
    <col min="16144" max="16144" width="14.7109375" customWidth="1"/>
    <col min="16145" max="16145" width="9" bestFit="1" customWidth="1"/>
  </cols>
  <sheetData>
    <row r="2" spans="1:20" ht="15.75">
      <c r="A2" s="642" t="s">
        <v>5762</v>
      </c>
      <c r="B2" s="642"/>
      <c r="C2" s="642"/>
      <c r="D2" s="642"/>
      <c r="E2" s="642"/>
      <c r="F2" s="642"/>
      <c r="G2" s="642"/>
      <c r="H2" s="642"/>
      <c r="I2" s="642"/>
      <c r="J2" s="642"/>
      <c r="K2" s="642"/>
      <c r="L2" s="642"/>
      <c r="M2" s="642"/>
      <c r="N2" s="642"/>
      <c r="O2" s="642"/>
      <c r="P2" s="642"/>
      <c r="Q2" s="642"/>
      <c r="R2" s="642"/>
    </row>
    <row r="3" spans="1:20" ht="15.75">
      <c r="A3" s="184"/>
      <c r="B3" s="2"/>
      <c r="C3" s="2"/>
      <c r="D3" s="2"/>
      <c r="E3" s="2"/>
      <c r="F3" s="2"/>
      <c r="G3" s="2"/>
      <c r="J3" s="2"/>
      <c r="K3" s="2"/>
      <c r="L3" s="2"/>
      <c r="M3" s="2"/>
      <c r="N3" s="2"/>
      <c r="O3" s="2"/>
      <c r="P3" s="2"/>
      <c r="Q3" s="2"/>
      <c r="R3" s="2"/>
    </row>
    <row r="4" spans="1:20" s="3" customFormat="1" ht="30" customHeight="1">
      <c r="A4" s="487" t="s">
        <v>0</v>
      </c>
      <c r="B4" s="489" t="s">
        <v>1</v>
      </c>
      <c r="C4" s="489" t="s">
        <v>2</v>
      </c>
      <c r="D4" s="489" t="s">
        <v>3</v>
      </c>
      <c r="E4" s="487" t="s">
        <v>4</v>
      </c>
      <c r="F4" s="487" t="s">
        <v>5</v>
      </c>
      <c r="G4" s="487" t="s">
        <v>6</v>
      </c>
      <c r="H4" s="484" t="s">
        <v>7</v>
      </c>
      <c r="I4" s="544"/>
      <c r="J4" s="487" t="s">
        <v>1224</v>
      </c>
      <c r="K4" s="484" t="s">
        <v>1225</v>
      </c>
      <c r="L4" s="485"/>
      <c r="M4" s="561" t="s">
        <v>1426</v>
      </c>
      <c r="N4" s="562"/>
      <c r="O4" s="561" t="s">
        <v>1426</v>
      </c>
      <c r="P4" s="562"/>
      <c r="Q4" s="487" t="s">
        <v>12</v>
      </c>
      <c r="R4" s="489" t="s">
        <v>13</v>
      </c>
      <c r="S4" s="137"/>
      <c r="T4" s="187"/>
    </row>
    <row r="5" spans="1:20" s="3" customFormat="1" ht="35.25" customHeight="1">
      <c r="A5" s="488"/>
      <c r="B5" s="490"/>
      <c r="C5" s="490"/>
      <c r="D5" s="490"/>
      <c r="E5" s="488"/>
      <c r="F5" s="488"/>
      <c r="G5" s="488"/>
      <c r="H5" s="151" t="s">
        <v>14</v>
      </c>
      <c r="I5" s="151" t="s">
        <v>15</v>
      </c>
      <c r="J5" s="488"/>
      <c r="K5" s="152">
        <v>2016</v>
      </c>
      <c r="L5" s="152">
        <v>2017</v>
      </c>
      <c r="M5" s="152">
        <v>2016</v>
      </c>
      <c r="N5" s="152">
        <v>2017</v>
      </c>
      <c r="O5" s="152">
        <v>2016</v>
      </c>
      <c r="P5" s="152">
        <v>2017</v>
      </c>
      <c r="Q5" s="488"/>
      <c r="R5" s="490"/>
      <c r="S5" s="137"/>
      <c r="T5" s="187"/>
    </row>
    <row r="6" spans="1:20" s="3" customFormat="1" ht="18" customHeight="1">
      <c r="A6" s="149" t="s">
        <v>16</v>
      </c>
      <c r="B6" s="151" t="s">
        <v>17</v>
      </c>
      <c r="C6" s="151" t="s">
        <v>18</v>
      </c>
      <c r="D6" s="151" t="s">
        <v>19</v>
      </c>
      <c r="E6" s="149" t="s">
        <v>20</v>
      </c>
      <c r="F6" s="149" t="s">
        <v>21</v>
      </c>
      <c r="G6" s="149" t="s">
        <v>22</v>
      </c>
      <c r="H6" s="151" t="s">
        <v>23</v>
      </c>
      <c r="I6" s="151" t="s">
        <v>24</v>
      </c>
      <c r="J6" s="149" t="s">
        <v>25</v>
      </c>
      <c r="K6" s="152" t="s">
        <v>26</v>
      </c>
      <c r="L6" s="152" t="s">
        <v>27</v>
      </c>
      <c r="M6" s="152" t="s">
        <v>28</v>
      </c>
      <c r="N6" s="152" t="s">
        <v>29</v>
      </c>
      <c r="O6" s="152" t="s">
        <v>30</v>
      </c>
      <c r="P6" s="152" t="s">
        <v>31</v>
      </c>
      <c r="Q6" s="149" t="s">
        <v>32</v>
      </c>
      <c r="R6" s="151" t="s">
        <v>33</v>
      </c>
      <c r="S6" s="188"/>
      <c r="T6" s="189"/>
    </row>
    <row r="7" spans="1:20" s="158" customFormat="1" ht="55.5" customHeight="1">
      <c r="A7" s="322">
        <v>1</v>
      </c>
      <c r="B7" s="207" t="s">
        <v>1250</v>
      </c>
      <c r="C7" s="322" t="s">
        <v>36</v>
      </c>
      <c r="D7" s="322">
        <v>10</v>
      </c>
      <c r="E7" s="204" t="s">
        <v>4420</v>
      </c>
      <c r="F7" s="204" t="s">
        <v>4426</v>
      </c>
      <c r="G7" s="204" t="s">
        <v>4421</v>
      </c>
      <c r="H7" s="262" t="s">
        <v>1358</v>
      </c>
      <c r="I7" s="316" t="s">
        <v>4422</v>
      </c>
      <c r="J7" s="204" t="s">
        <v>4423</v>
      </c>
      <c r="K7" s="204" t="s">
        <v>44</v>
      </c>
      <c r="L7" s="207" t="s">
        <v>944</v>
      </c>
      <c r="M7" s="206">
        <v>20000</v>
      </c>
      <c r="N7" s="206"/>
      <c r="O7" s="206">
        <v>20000</v>
      </c>
      <c r="P7" s="206"/>
      <c r="Q7" s="204" t="s">
        <v>4424</v>
      </c>
      <c r="R7" s="204" t="s">
        <v>4425</v>
      </c>
      <c r="S7" s="157"/>
      <c r="T7" s="157"/>
    </row>
    <row r="8" spans="1:20" s="158" customFormat="1" ht="99" customHeight="1">
      <c r="A8" s="322">
        <v>2</v>
      </c>
      <c r="B8" s="270" t="s">
        <v>1250</v>
      </c>
      <c r="C8" s="322">
        <v>5</v>
      </c>
      <c r="D8" s="322">
        <v>13</v>
      </c>
      <c r="E8" s="207" t="s">
        <v>4428</v>
      </c>
      <c r="F8" s="204" t="s">
        <v>4429</v>
      </c>
      <c r="G8" s="204" t="s">
        <v>4430</v>
      </c>
      <c r="H8" s="262" t="s">
        <v>1424</v>
      </c>
      <c r="I8" s="316" t="s">
        <v>4431</v>
      </c>
      <c r="J8" s="204" t="s">
        <v>4432</v>
      </c>
      <c r="K8" s="204" t="s">
        <v>44</v>
      </c>
      <c r="L8" s="207" t="s">
        <v>944</v>
      </c>
      <c r="M8" s="206">
        <v>25000</v>
      </c>
      <c r="N8" s="206"/>
      <c r="O8" s="206">
        <v>25000</v>
      </c>
      <c r="P8" s="206"/>
      <c r="Q8" s="204" t="s">
        <v>4424</v>
      </c>
      <c r="R8" s="204" t="s">
        <v>4425</v>
      </c>
      <c r="S8" s="157"/>
      <c r="T8" s="157"/>
    </row>
    <row r="9" spans="1:20" s="158" customFormat="1" ht="71.25" customHeight="1">
      <c r="A9" s="322">
        <v>3</v>
      </c>
      <c r="B9" s="270" t="s">
        <v>1250</v>
      </c>
      <c r="C9" s="322" t="s">
        <v>36</v>
      </c>
      <c r="D9" s="322">
        <v>10</v>
      </c>
      <c r="E9" s="204" t="s">
        <v>4433</v>
      </c>
      <c r="F9" s="204" t="s">
        <v>4434</v>
      </c>
      <c r="G9" s="204" t="s">
        <v>4435</v>
      </c>
      <c r="H9" s="262" t="s">
        <v>1358</v>
      </c>
      <c r="I9" s="190">
        <v>2</v>
      </c>
      <c r="J9" s="204" t="s">
        <v>4436</v>
      </c>
      <c r="K9" s="204" t="s">
        <v>44</v>
      </c>
      <c r="L9" s="207" t="s">
        <v>944</v>
      </c>
      <c r="M9" s="206">
        <v>30000</v>
      </c>
      <c r="N9" s="206"/>
      <c r="O9" s="206">
        <v>30000</v>
      </c>
      <c r="P9" s="206"/>
      <c r="Q9" s="204" t="s">
        <v>4424</v>
      </c>
      <c r="R9" s="204" t="s">
        <v>4425</v>
      </c>
      <c r="S9" s="157"/>
      <c r="T9" s="157"/>
    </row>
    <row r="10" spans="1:20" s="158" customFormat="1" ht="38.25" customHeight="1">
      <c r="A10" s="614">
        <v>4</v>
      </c>
      <c r="B10" s="510" t="s">
        <v>1250</v>
      </c>
      <c r="C10" s="614" t="s">
        <v>36</v>
      </c>
      <c r="D10" s="614">
        <v>10</v>
      </c>
      <c r="E10" s="482" t="s">
        <v>4437</v>
      </c>
      <c r="F10" s="482" t="s">
        <v>4438</v>
      </c>
      <c r="G10" s="482" t="s">
        <v>4439</v>
      </c>
      <c r="H10" s="262" t="s">
        <v>1358</v>
      </c>
      <c r="I10" s="316" t="s">
        <v>336</v>
      </c>
      <c r="J10" s="482" t="s">
        <v>4440</v>
      </c>
      <c r="K10" s="482" t="s">
        <v>44</v>
      </c>
      <c r="L10" s="494" t="s">
        <v>944</v>
      </c>
      <c r="M10" s="558">
        <v>23000</v>
      </c>
      <c r="N10" s="558"/>
      <c r="O10" s="558">
        <v>23000</v>
      </c>
      <c r="P10" s="558"/>
      <c r="Q10" s="482" t="s">
        <v>4424</v>
      </c>
      <c r="R10" s="501" t="s">
        <v>4425</v>
      </c>
      <c r="S10" s="157"/>
      <c r="T10" s="157"/>
    </row>
    <row r="11" spans="1:20" s="158" customFormat="1" ht="57.75" customHeight="1">
      <c r="A11" s="614"/>
      <c r="B11" s="510"/>
      <c r="C11" s="614"/>
      <c r="D11" s="614"/>
      <c r="E11" s="482"/>
      <c r="F11" s="482"/>
      <c r="G11" s="482"/>
      <c r="H11" s="262" t="s">
        <v>1401</v>
      </c>
      <c r="I11" s="316" t="s">
        <v>336</v>
      </c>
      <c r="J11" s="482"/>
      <c r="K11" s="482"/>
      <c r="L11" s="494"/>
      <c r="M11" s="558"/>
      <c r="N11" s="558"/>
      <c r="O11" s="558"/>
      <c r="P11" s="558"/>
      <c r="Q11" s="482"/>
      <c r="R11" s="503"/>
      <c r="S11" s="157"/>
      <c r="T11" s="157"/>
    </row>
    <row r="12" spans="1:20" s="158" customFormat="1" ht="38.25">
      <c r="A12" s="615">
        <v>5</v>
      </c>
      <c r="B12" s="617" t="s">
        <v>1312</v>
      </c>
      <c r="C12" s="615" t="s">
        <v>36</v>
      </c>
      <c r="D12" s="615">
        <v>6</v>
      </c>
      <c r="E12" s="501" t="s">
        <v>4441</v>
      </c>
      <c r="F12" s="501" t="s">
        <v>4442</v>
      </c>
      <c r="G12" s="501" t="s">
        <v>4443</v>
      </c>
      <c r="H12" s="262" t="s">
        <v>1454</v>
      </c>
      <c r="I12" s="323">
        <v>2</v>
      </c>
      <c r="J12" s="501" t="s">
        <v>4444</v>
      </c>
      <c r="K12" s="501" t="s">
        <v>44</v>
      </c>
      <c r="L12" s="563" t="s">
        <v>944</v>
      </c>
      <c r="M12" s="565">
        <v>20000</v>
      </c>
      <c r="N12" s="565"/>
      <c r="O12" s="565">
        <v>20000</v>
      </c>
      <c r="P12" s="565"/>
      <c r="Q12" s="501" t="s">
        <v>4424</v>
      </c>
      <c r="R12" s="204" t="s">
        <v>4425</v>
      </c>
      <c r="S12" s="157"/>
      <c r="T12" s="157"/>
    </row>
    <row r="13" spans="1:20" s="158" customFormat="1" ht="51">
      <c r="A13" s="616"/>
      <c r="B13" s="618"/>
      <c r="C13" s="616"/>
      <c r="D13" s="616"/>
      <c r="E13" s="503"/>
      <c r="F13" s="503"/>
      <c r="G13" s="503"/>
      <c r="H13" s="262" t="s">
        <v>1270</v>
      </c>
      <c r="I13" s="323">
        <v>54</v>
      </c>
      <c r="J13" s="503"/>
      <c r="K13" s="503"/>
      <c r="L13" s="591"/>
      <c r="M13" s="593"/>
      <c r="N13" s="593"/>
      <c r="O13" s="593"/>
      <c r="P13" s="593"/>
      <c r="Q13" s="503"/>
      <c r="R13" s="204" t="s">
        <v>4425</v>
      </c>
      <c r="S13" s="157"/>
      <c r="T13" s="157"/>
    </row>
    <row r="14" spans="1:20" s="158" customFormat="1" ht="25.5">
      <c r="A14" s="614">
        <v>6</v>
      </c>
      <c r="B14" s="510" t="s">
        <v>1596</v>
      </c>
      <c r="C14" s="614" t="s">
        <v>72</v>
      </c>
      <c r="D14" s="614">
        <v>6</v>
      </c>
      <c r="E14" s="482" t="s">
        <v>4445</v>
      </c>
      <c r="F14" s="482" t="s">
        <v>4446</v>
      </c>
      <c r="G14" s="482" t="s">
        <v>4447</v>
      </c>
      <c r="H14" s="262" t="s">
        <v>1562</v>
      </c>
      <c r="I14" s="316" t="s">
        <v>332</v>
      </c>
      <c r="J14" s="482" t="s">
        <v>4448</v>
      </c>
      <c r="K14" s="482" t="s">
        <v>44</v>
      </c>
      <c r="L14" s="494" t="s">
        <v>944</v>
      </c>
      <c r="M14" s="558">
        <v>38000</v>
      </c>
      <c r="N14" s="558"/>
      <c r="O14" s="558">
        <v>38000</v>
      </c>
      <c r="P14" s="558"/>
      <c r="Q14" s="482" t="s">
        <v>4424</v>
      </c>
      <c r="R14" s="501" t="s">
        <v>4425</v>
      </c>
      <c r="S14" s="157"/>
      <c r="T14" s="157"/>
    </row>
    <row r="15" spans="1:20" s="158" customFormat="1" ht="38.25">
      <c r="A15" s="614"/>
      <c r="B15" s="510"/>
      <c r="C15" s="614"/>
      <c r="D15" s="614"/>
      <c r="E15" s="482"/>
      <c r="F15" s="482"/>
      <c r="G15" s="482"/>
      <c r="H15" s="262" t="s">
        <v>1245</v>
      </c>
      <c r="I15" s="190">
        <v>16</v>
      </c>
      <c r="J15" s="482"/>
      <c r="K15" s="482"/>
      <c r="L15" s="494"/>
      <c r="M15" s="558"/>
      <c r="N15" s="558"/>
      <c r="O15" s="558"/>
      <c r="P15" s="558"/>
      <c r="Q15" s="482"/>
      <c r="R15" s="502"/>
      <c r="S15" s="157"/>
      <c r="T15" s="157"/>
    </row>
    <row r="16" spans="1:20" s="158" customFormat="1" ht="25.5">
      <c r="A16" s="614"/>
      <c r="B16" s="510"/>
      <c r="C16" s="614"/>
      <c r="D16" s="614"/>
      <c r="E16" s="482"/>
      <c r="F16" s="482"/>
      <c r="G16" s="482"/>
      <c r="H16" s="262" t="s">
        <v>1401</v>
      </c>
      <c r="I16" s="323">
        <v>1</v>
      </c>
      <c r="J16" s="482"/>
      <c r="K16" s="482"/>
      <c r="L16" s="494"/>
      <c r="M16" s="558"/>
      <c r="N16" s="558"/>
      <c r="O16" s="558"/>
      <c r="P16" s="558"/>
      <c r="Q16" s="482"/>
      <c r="R16" s="502"/>
      <c r="S16" s="157"/>
      <c r="T16" s="157"/>
    </row>
    <row r="17" spans="1:20" s="158" customFormat="1" ht="25.5">
      <c r="A17" s="614"/>
      <c r="B17" s="510"/>
      <c r="C17" s="614"/>
      <c r="D17" s="614"/>
      <c r="E17" s="482"/>
      <c r="F17" s="482"/>
      <c r="G17" s="482"/>
      <c r="H17" s="262" t="s">
        <v>1254</v>
      </c>
      <c r="I17" s="323">
        <v>28</v>
      </c>
      <c r="J17" s="482"/>
      <c r="K17" s="482"/>
      <c r="L17" s="494"/>
      <c r="M17" s="558"/>
      <c r="N17" s="558"/>
      <c r="O17" s="558"/>
      <c r="P17" s="558"/>
      <c r="Q17" s="482"/>
      <c r="R17" s="503"/>
      <c r="S17" s="157"/>
      <c r="T17" s="157"/>
    </row>
    <row r="18" spans="1:20" s="158" customFormat="1" ht="59.25" customHeight="1">
      <c r="A18" s="614">
        <v>7</v>
      </c>
      <c r="B18" s="510" t="s">
        <v>4111</v>
      </c>
      <c r="C18" s="614" t="s">
        <v>791</v>
      </c>
      <c r="D18" s="614">
        <v>13</v>
      </c>
      <c r="E18" s="482" t="s">
        <v>4449</v>
      </c>
      <c r="F18" s="482" t="s">
        <v>4450</v>
      </c>
      <c r="G18" s="482" t="s">
        <v>4451</v>
      </c>
      <c r="H18" s="262" t="s">
        <v>1358</v>
      </c>
      <c r="I18" s="323">
        <v>2</v>
      </c>
      <c r="J18" s="482" t="s">
        <v>4452</v>
      </c>
      <c r="K18" s="482" t="s">
        <v>44</v>
      </c>
      <c r="L18" s="494" t="s">
        <v>944</v>
      </c>
      <c r="M18" s="558">
        <v>50000</v>
      </c>
      <c r="N18" s="558"/>
      <c r="O18" s="558">
        <v>50000</v>
      </c>
      <c r="P18" s="558"/>
      <c r="Q18" s="482" t="s">
        <v>4424</v>
      </c>
      <c r="R18" s="501" t="s">
        <v>4425</v>
      </c>
      <c r="S18" s="157"/>
      <c r="T18" s="157"/>
    </row>
    <row r="19" spans="1:20" s="158" customFormat="1" ht="27.75" customHeight="1">
      <c r="A19" s="614"/>
      <c r="B19" s="510"/>
      <c r="C19" s="614"/>
      <c r="D19" s="614"/>
      <c r="E19" s="482"/>
      <c r="F19" s="482"/>
      <c r="G19" s="482"/>
      <c r="H19" s="262" t="s">
        <v>1363</v>
      </c>
      <c r="I19" s="323">
        <v>1</v>
      </c>
      <c r="J19" s="482"/>
      <c r="K19" s="482"/>
      <c r="L19" s="494"/>
      <c r="M19" s="558"/>
      <c r="N19" s="558"/>
      <c r="O19" s="558"/>
      <c r="P19" s="558"/>
      <c r="Q19" s="482"/>
      <c r="R19" s="502"/>
      <c r="S19" s="157"/>
      <c r="T19" s="157"/>
    </row>
    <row r="20" spans="1:20" s="158" customFormat="1" ht="38.25">
      <c r="A20" s="614"/>
      <c r="B20" s="510"/>
      <c r="C20" s="614"/>
      <c r="D20" s="614"/>
      <c r="E20" s="482"/>
      <c r="F20" s="482"/>
      <c r="G20" s="482"/>
      <c r="H20" s="262" t="s">
        <v>1445</v>
      </c>
      <c r="I20" s="323">
        <v>1</v>
      </c>
      <c r="J20" s="482"/>
      <c r="K20" s="482"/>
      <c r="L20" s="494"/>
      <c r="M20" s="558"/>
      <c r="N20" s="558"/>
      <c r="O20" s="558"/>
      <c r="P20" s="558"/>
      <c r="Q20" s="482"/>
      <c r="R20" s="503"/>
      <c r="S20" s="157"/>
      <c r="T20" s="157"/>
    </row>
    <row r="21" spans="1:20" s="158" customFormat="1" ht="69" customHeight="1">
      <c r="A21" s="322">
        <v>8</v>
      </c>
      <c r="B21" s="270" t="s">
        <v>1250</v>
      </c>
      <c r="C21" s="322" t="s">
        <v>36</v>
      </c>
      <c r="D21" s="322">
        <v>4</v>
      </c>
      <c r="E21" s="204" t="s">
        <v>4453</v>
      </c>
      <c r="F21" s="204" t="s">
        <v>4454</v>
      </c>
      <c r="G21" s="204" t="s">
        <v>4456</v>
      </c>
      <c r="H21" s="262" t="s">
        <v>4457</v>
      </c>
      <c r="I21" s="323">
        <v>2</v>
      </c>
      <c r="J21" s="204" t="s">
        <v>4455</v>
      </c>
      <c r="K21" s="204" t="s">
        <v>44</v>
      </c>
      <c r="L21" s="207" t="s">
        <v>944</v>
      </c>
      <c r="M21" s="206">
        <v>10000</v>
      </c>
      <c r="N21" s="206"/>
      <c r="O21" s="206">
        <v>10000</v>
      </c>
      <c r="P21" s="206"/>
      <c r="Q21" s="204" t="s">
        <v>4424</v>
      </c>
      <c r="R21" s="204" t="s">
        <v>4425</v>
      </c>
      <c r="S21" s="157"/>
      <c r="T21" s="157"/>
    </row>
    <row r="22" spans="1:20" s="158" customFormat="1" ht="60.75" customHeight="1">
      <c r="A22" s="207">
        <v>9</v>
      </c>
      <c r="B22" s="207" t="s">
        <v>1312</v>
      </c>
      <c r="C22" s="207" t="s">
        <v>2727</v>
      </c>
      <c r="D22" s="207">
        <v>10</v>
      </c>
      <c r="E22" s="204" t="s">
        <v>4458</v>
      </c>
      <c r="F22" s="204" t="s">
        <v>4459</v>
      </c>
      <c r="G22" s="204" t="s">
        <v>4421</v>
      </c>
      <c r="H22" s="262" t="s">
        <v>1358</v>
      </c>
      <c r="I22" s="316" t="s">
        <v>4422</v>
      </c>
      <c r="J22" s="204" t="s">
        <v>4460</v>
      </c>
      <c r="K22" s="204" t="s">
        <v>40</v>
      </c>
      <c r="L22" s="207" t="s">
        <v>944</v>
      </c>
      <c r="M22" s="206">
        <v>47500</v>
      </c>
      <c r="N22" s="206"/>
      <c r="O22" s="206">
        <v>47500</v>
      </c>
      <c r="P22" s="206"/>
      <c r="Q22" s="204" t="s">
        <v>4461</v>
      </c>
      <c r="R22" s="204" t="s">
        <v>4462</v>
      </c>
      <c r="S22" s="157"/>
      <c r="T22" s="157"/>
    </row>
    <row r="23" spans="1:20" s="158" customFormat="1" ht="58.5" customHeight="1">
      <c r="A23" s="614">
        <v>10</v>
      </c>
      <c r="B23" s="510" t="s">
        <v>1312</v>
      </c>
      <c r="C23" s="614" t="s">
        <v>36</v>
      </c>
      <c r="D23" s="614">
        <v>11</v>
      </c>
      <c r="E23" s="482" t="s">
        <v>4463</v>
      </c>
      <c r="F23" s="482" t="s">
        <v>4464</v>
      </c>
      <c r="G23" s="482" t="s">
        <v>4465</v>
      </c>
      <c r="H23" s="262" t="s">
        <v>1401</v>
      </c>
      <c r="I23" s="323">
        <v>6</v>
      </c>
      <c r="J23" s="482" t="s">
        <v>4466</v>
      </c>
      <c r="K23" s="482" t="s">
        <v>44</v>
      </c>
      <c r="L23" s="494" t="s">
        <v>944</v>
      </c>
      <c r="M23" s="558">
        <v>35200</v>
      </c>
      <c r="N23" s="558"/>
      <c r="O23" s="558">
        <v>35200</v>
      </c>
      <c r="P23" s="558"/>
      <c r="Q23" s="482" t="s">
        <v>4467</v>
      </c>
      <c r="R23" s="482" t="s">
        <v>4468</v>
      </c>
      <c r="S23" s="157"/>
      <c r="T23" s="157"/>
    </row>
    <row r="24" spans="1:20" s="158" customFormat="1" ht="36.75" customHeight="1">
      <c r="A24" s="614"/>
      <c r="B24" s="510"/>
      <c r="C24" s="614"/>
      <c r="D24" s="614"/>
      <c r="E24" s="482"/>
      <c r="F24" s="482"/>
      <c r="G24" s="482"/>
      <c r="H24" s="262" t="s">
        <v>1254</v>
      </c>
      <c r="I24" s="323">
        <v>120</v>
      </c>
      <c r="J24" s="482"/>
      <c r="K24" s="482"/>
      <c r="L24" s="494"/>
      <c r="M24" s="558"/>
      <c r="N24" s="558"/>
      <c r="O24" s="558"/>
      <c r="P24" s="558"/>
      <c r="Q24" s="482"/>
      <c r="R24" s="482"/>
      <c r="S24" s="157"/>
      <c r="T24" s="157"/>
    </row>
    <row r="25" spans="1:20" s="158" customFormat="1" ht="49.5" customHeight="1">
      <c r="A25" s="494">
        <v>11</v>
      </c>
      <c r="B25" s="510" t="s">
        <v>507</v>
      </c>
      <c r="C25" s="510" t="s">
        <v>489</v>
      </c>
      <c r="D25" s="614">
        <v>6</v>
      </c>
      <c r="E25" s="482" t="s">
        <v>4469</v>
      </c>
      <c r="F25" s="482" t="s">
        <v>4470</v>
      </c>
      <c r="G25" s="482" t="s">
        <v>4471</v>
      </c>
      <c r="H25" s="262" t="s">
        <v>1424</v>
      </c>
      <c r="I25" s="323">
        <v>1700</v>
      </c>
      <c r="J25" s="482" t="s">
        <v>4472</v>
      </c>
      <c r="K25" s="482" t="s">
        <v>46</v>
      </c>
      <c r="L25" s="494" t="s">
        <v>944</v>
      </c>
      <c r="M25" s="558">
        <v>28500</v>
      </c>
      <c r="N25" s="558"/>
      <c r="O25" s="558">
        <v>28500</v>
      </c>
      <c r="P25" s="558"/>
      <c r="Q25" s="482" t="s">
        <v>4473</v>
      </c>
      <c r="R25" s="482" t="s">
        <v>679</v>
      </c>
      <c r="S25" s="157"/>
      <c r="T25" s="157"/>
    </row>
    <row r="26" spans="1:20" s="158" customFormat="1" ht="40.5" customHeight="1">
      <c r="A26" s="494"/>
      <c r="B26" s="510"/>
      <c r="C26" s="510"/>
      <c r="D26" s="614"/>
      <c r="E26" s="482"/>
      <c r="F26" s="482"/>
      <c r="G26" s="482"/>
      <c r="H26" s="262" t="s">
        <v>1254</v>
      </c>
      <c r="I26" s="323">
        <v>450</v>
      </c>
      <c r="J26" s="482"/>
      <c r="K26" s="482"/>
      <c r="L26" s="494"/>
      <c r="M26" s="558"/>
      <c r="N26" s="558"/>
      <c r="O26" s="558"/>
      <c r="P26" s="558"/>
      <c r="Q26" s="482"/>
      <c r="R26" s="482"/>
      <c r="S26" s="157"/>
      <c r="T26" s="157"/>
    </row>
    <row r="27" spans="1:20" s="158" customFormat="1" ht="25.5">
      <c r="A27" s="494"/>
      <c r="B27" s="510"/>
      <c r="C27" s="510"/>
      <c r="D27" s="614"/>
      <c r="E27" s="482"/>
      <c r="F27" s="482"/>
      <c r="G27" s="482"/>
      <c r="H27" s="262" t="s">
        <v>1401</v>
      </c>
      <c r="I27" s="323">
        <v>1</v>
      </c>
      <c r="J27" s="482"/>
      <c r="K27" s="482"/>
      <c r="L27" s="494"/>
      <c r="M27" s="558"/>
      <c r="N27" s="558"/>
      <c r="O27" s="558"/>
      <c r="P27" s="558"/>
      <c r="Q27" s="482"/>
      <c r="R27" s="482"/>
      <c r="S27" s="157"/>
      <c r="T27" s="157"/>
    </row>
    <row r="28" spans="1:20" s="158" customFormat="1" ht="99" customHeight="1">
      <c r="A28" s="322">
        <v>12</v>
      </c>
      <c r="B28" s="270" t="s">
        <v>1250</v>
      </c>
      <c r="C28" s="322" t="s">
        <v>2727</v>
      </c>
      <c r="D28" s="322">
        <v>10</v>
      </c>
      <c r="E28" s="204" t="s">
        <v>4474</v>
      </c>
      <c r="F28" s="204" t="s">
        <v>4475</v>
      </c>
      <c r="G28" s="204" t="s">
        <v>4421</v>
      </c>
      <c r="H28" s="262" t="s">
        <v>1358</v>
      </c>
      <c r="I28" s="323">
        <v>1</v>
      </c>
      <c r="J28" s="204" t="s">
        <v>4476</v>
      </c>
      <c r="K28" s="204" t="s">
        <v>44</v>
      </c>
      <c r="L28" s="207"/>
      <c r="M28" s="206">
        <v>17557.650000000001</v>
      </c>
      <c r="N28" s="206"/>
      <c r="O28" s="206">
        <v>17557.650000000001</v>
      </c>
      <c r="P28" s="206"/>
      <c r="Q28" s="204" t="s">
        <v>4477</v>
      </c>
      <c r="R28" s="204" t="s">
        <v>4478</v>
      </c>
      <c r="S28" s="157"/>
      <c r="T28" s="157"/>
    </row>
    <row r="29" spans="1:20" s="158" customFormat="1" ht="99" customHeight="1">
      <c r="A29" s="207">
        <v>13</v>
      </c>
      <c r="B29" s="270" t="s">
        <v>2853</v>
      </c>
      <c r="C29" s="270" t="s">
        <v>2825</v>
      </c>
      <c r="D29" s="322">
        <v>6</v>
      </c>
      <c r="E29" s="204" t="s">
        <v>4479</v>
      </c>
      <c r="F29" s="204" t="s">
        <v>4480</v>
      </c>
      <c r="G29" s="204" t="s">
        <v>4481</v>
      </c>
      <c r="H29" s="262" t="s">
        <v>1424</v>
      </c>
      <c r="I29" s="316" t="s">
        <v>4482</v>
      </c>
      <c r="J29" s="204" t="s">
        <v>4483</v>
      </c>
      <c r="K29" s="324" t="s">
        <v>46</v>
      </c>
      <c r="L29" s="207" t="s">
        <v>944</v>
      </c>
      <c r="M29" s="206">
        <v>20200</v>
      </c>
      <c r="N29" s="206"/>
      <c r="O29" s="206">
        <v>20200</v>
      </c>
      <c r="P29" s="206"/>
      <c r="Q29" s="204" t="s">
        <v>4484</v>
      </c>
      <c r="R29" s="204" t="s">
        <v>4485</v>
      </c>
      <c r="S29" s="157"/>
      <c r="T29" s="157"/>
    </row>
    <row r="30" spans="1:20" s="158" customFormat="1" ht="36.75" customHeight="1">
      <c r="A30" s="614">
        <v>14</v>
      </c>
      <c r="B30" s="510" t="s">
        <v>1250</v>
      </c>
      <c r="C30" s="510" t="s">
        <v>1229</v>
      </c>
      <c r="D30" s="614">
        <v>11</v>
      </c>
      <c r="E30" s="482" t="s">
        <v>4486</v>
      </c>
      <c r="F30" s="482" t="s">
        <v>4487</v>
      </c>
      <c r="G30" s="482" t="s">
        <v>4488</v>
      </c>
      <c r="H30" s="262" t="s">
        <v>1401</v>
      </c>
      <c r="I30" s="323">
        <v>30</v>
      </c>
      <c r="J30" s="482" t="s">
        <v>4489</v>
      </c>
      <c r="K30" s="482" t="s">
        <v>46</v>
      </c>
      <c r="L30" s="494" t="s">
        <v>944</v>
      </c>
      <c r="M30" s="558">
        <v>31000</v>
      </c>
      <c r="N30" s="558"/>
      <c r="O30" s="558">
        <v>31000</v>
      </c>
      <c r="P30" s="558"/>
      <c r="Q30" s="482" t="s">
        <v>4490</v>
      </c>
      <c r="R30" s="482" t="s">
        <v>4491</v>
      </c>
      <c r="S30" s="157"/>
      <c r="T30" s="157"/>
    </row>
    <row r="31" spans="1:20" s="158" customFormat="1" ht="35.25" customHeight="1">
      <c r="A31" s="614"/>
      <c r="B31" s="510"/>
      <c r="C31" s="510"/>
      <c r="D31" s="614"/>
      <c r="E31" s="482"/>
      <c r="F31" s="482"/>
      <c r="G31" s="482"/>
      <c r="H31" s="262" t="s">
        <v>1254</v>
      </c>
      <c r="I31" s="323">
        <v>430</v>
      </c>
      <c r="J31" s="482"/>
      <c r="K31" s="482"/>
      <c r="L31" s="494"/>
      <c r="M31" s="558"/>
      <c r="N31" s="558"/>
      <c r="O31" s="558"/>
      <c r="P31" s="558"/>
      <c r="Q31" s="482"/>
      <c r="R31" s="482"/>
      <c r="S31" s="157"/>
      <c r="T31" s="157"/>
    </row>
    <row r="32" spans="1:20" s="158" customFormat="1" ht="45.75" customHeight="1">
      <c r="A32" s="614"/>
      <c r="B32" s="510"/>
      <c r="C32" s="510"/>
      <c r="D32" s="614"/>
      <c r="E32" s="482"/>
      <c r="F32" s="482"/>
      <c r="G32" s="482"/>
      <c r="H32" s="262" t="s">
        <v>1445</v>
      </c>
      <c r="I32" s="323">
        <v>1</v>
      </c>
      <c r="J32" s="482"/>
      <c r="K32" s="482"/>
      <c r="L32" s="494"/>
      <c r="M32" s="558"/>
      <c r="N32" s="558"/>
      <c r="O32" s="558"/>
      <c r="P32" s="558"/>
      <c r="Q32" s="482"/>
      <c r="R32" s="482"/>
      <c r="S32" s="157"/>
      <c r="T32" s="157"/>
    </row>
    <row r="33" spans="1:21" s="158" customFormat="1" ht="35.25" customHeight="1">
      <c r="A33" s="614"/>
      <c r="B33" s="510"/>
      <c r="C33" s="510"/>
      <c r="D33" s="614"/>
      <c r="E33" s="482"/>
      <c r="F33" s="482"/>
      <c r="G33" s="482"/>
      <c r="H33" s="262" t="s">
        <v>1562</v>
      </c>
      <c r="I33" s="323">
        <v>2</v>
      </c>
      <c r="J33" s="482"/>
      <c r="K33" s="482"/>
      <c r="L33" s="494"/>
      <c r="M33" s="558"/>
      <c r="N33" s="558"/>
      <c r="O33" s="558"/>
      <c r="P33" s="558"/>
      <c r="Q33" s="482"/>
      <c r="R33" s="482"/>
      <c r="S33" s="157"/>
      <c r="T33" s="157"/>
    </row>
    <row r="34" spans="1:21" s="158" customFormat="1" ht="45.75" customHeight="1">
      <c r="A34" s="614"/>
      <c r="B34" s="510"/>
      <c r="C34" s="510"/>
      <c r="D34" s="614"/>
      <c r="E34" s="482"/>
      <c r="F34" s="482"/>
      <c r="G34" s="482"/>
      <c r="H34" s="262" t="s">
        <v>1245</v>
      </c>
      <c r="I34" s="323">
        <v>80</v>
      </c>
      <c r="J34" s="482"/>
      <c r="K34" s="482"/>
      <c r="L34" s="494"/>
      <c r="M34" s="558"/>
      <c r="N34" s="558"/>
      <c r="O34" s="558"/>
      <c r="P34" s="558"/>
      <c r="Q34" s="482"/>
      <c r="R34" s="482"/>
      <c r="S34" s="157"/>
      <c r="T34" s="157"/>
    </row>
    <row r="35" spans="1:21" s="158" customFormat="1" ht="21.75" customHeight="1">
      <c r="A35" s="614"/>
      <c r="B35" s="510"/>
      <c r="C35" s="510"/>
      <c r="D35" s="614"/>
      <c r="E35" s="482"/>
      <c r="F35" s="482"/>
      <c r="G35" s="482"/>
      <c r="H35" s="262" t="s">
        <v>1363</v>
      </c>
      <c r="I35" s="323">
        <v>2</v>
      </c>
      <c r="J35" s="482"/>
      <c r="K35" s="482"/>
      <c r="L35" s="494"/>
      <c r="M35" s="558"/>
      <c r="N35" s="558"/>
      <c r="O35" s="558"/>
      <c r="P35" s="558"/>
      <c r="Q35" s="482"/>
      <c r="R35" s="482"/>
      <c r="S35" s="157"/>
      <c r="T35" s="157"/>
    </row>
    <row r="36" spans="1:21" s="158" customFormat="1" ht="25.5">
      <c r="A36" s="494">
        <v>15</v>
      </c>
      <c r="B36" s="510" t="s">
        <v>1312</v>
      </c>
      <c r="C36" s="614" t="s">
        <v>36</v>
      </c>
      <c r="D36" s="614">
        <v>13</v>
      </c>
      <c r="E36" s="482" t="s">
        <v>4492</v>
      </c>
      <c r="F36" s="482" t="s">
        <v>4493</v>
      </c>
      <c r="G36" s="482" t="s">
        <v>4494</v>
      </c>
      <c r="H36" s="262" t="s">
        <v>1401</v>
      </c>
      <c r="I36" s="323">
        <v>7</v>
      </c>
      <c r="J36" s="482" t="s">
        <v>4495</v>
      </c>
      <c r="K36" s="482" t="s">
        <v>44</v>
      </c>
      <c r="L36" s="494" t="s">
        <v>944</v>
      </c>
      <c r="M36" s="558">
        <v>121877.17</v>
      </c>
      <c r="N36" s="558"/>
      <c r="O36" s="558">
        <v>121877.17</v>
      </c>
      <c r="P36" s="558"/>
      <c r="Q36" s="482" t="s">
        <v>4461</v>
      </c>
      <c r="R36" s="482" t="s">
        <v>4462</v>
      </c>
      <c r="S36" s="157"/>
      <c r="T36" s="157"/>
    </row>
    <row r="37" spans="1:21" s="158" customFormat="1" ht="25.5">
      <c r="A37" s="494"/>
      <c r="B37" s="510"/>
      <c r="C37" s="614"/>
      <c r="D37" s="614"/>
      <c r="E37" s="482"/>
      <c r="F37" s="482"/>
      <c r="G37" s="482"/>
      <c r="H37" s="262" t="s">
        <v>1254</v>
      </c>
      <c r="I37" s="323">
        <v>120</v>
      </c>
      <c r="J37" s="482"/>
      <c r="K37" s="482"/>
      <c r="L37" s="494"/>
      <c r="M37" s="558"/>
      <c r="N37" s="558"/>
      <c r="O37" s="558"/>
      <c r="P37" s="558"/>
      <c r="Q37" s="482"/>
      <c r="R37" s="482"/>
      <c r="S37" s="157"/>
      <c r="T37" s="157"/>
    </row>
    <row r="38" spans="1:21" s="158" customFormat="1" ht="38.25">
      <c r="A38" s="494"/>
      <c r="B38" s="510"/>
      <c r="C38" s="614"/>
      <c r="D38" s="614"/>
      <c r="E38" s="482"/>
      <c r="F38" s="482"/>
      <c r="G38" s="482"/>
      <c r="H38" s="262" t="s">
        <v>1454</v>
      </c>
      <c r="I38" s="323">
        <v>3</v>
      </c>
      <c r="J38" s="482"/>
      <c r="K38" s="482"/>
      <c r="L38" s="494"/>
      <c r="M38" s="558"/>
      <c r="N38" s="558"/>
      <c r="O38" s="558"/>
      <c r="P38" s="558"/>
      <c r="Q38" s="482"/>
      <c r="R38" s="482"/>
      <c r="S38" s="157"/>
      <c r="T38" s="157"/>
    </row>
    <row r="39" spans="1:21" s="158" customFormat="1" ht="51">
      <c r="A39" s="494"/>
      <c r="B39" s="510"/>
      <c r="C39" s="614"/>
      <c r="D39" s="614"/>
      <c r="E39" s="482"/>
      <c r="F39" s="482"/>
      <c r="G39" s="482"/>
      <c r="H39" s="262" t="s">
        <v>1270</v>
      </c>
      <c r="I39" s="323">
        <v>49</v>
      </c>
      <c r="J39" s="482"/>
      <c r="K39" s="482"/>
      <c r="L39" s="494"/>
      <c r="M39" s="558"/>
      <c r="N39" s="558"/>
      <c r="O39" s="558"/>
      <c r="P39" s="558"/>
      <c r="Q39" s="482"/>
      <c r="R39" s="482"/>
      <c r="S39" s="157"/>
      <c r="T39" s="157"/>
    </row>
    <row r="40" spans="1:21" s="158" customFormat="1" ht="38.25">
      <c r="A40" s="494"/>
      <c r="B40" s="510"/>
      <c r="C40" s="614"/>
      <c r="D40" s="614"/>
      <c r="E40" s="482"/>
      <c r="F40" s="482"/>
      <c r="G40" s="482"/>
      <c r="H40" s="262" t="s">
        <v>1358</v>
      </c>
      <c r="I40" s="323">
        <v>2</v>
      </c>
      <c r="J40" s="482"/>
      <c r="K40" s="482"/>
      <c r="L40" s="494"/>
      <c r="M40" s="558"/>
      <c r="N40" s="558"/>
      <c r="O40" s="558"/>
      <c r="P40" s="558"/>
      <c r="Q40" s="482"/>
      <c r="R40" s="482"/>
      <c r="S40" s="157"/>
      <c r="T40" s="157"/>
    </row>
    <row r="41" spans="1:21" s="158" customFormat="1" ht="38.25">
      <c r="A41" s="494"/>
      <c r="B41" s="510"/>
      <c r="C41" s="614"/>
      <c r="D41" s="614"/>
      <c r="E41" s="482"/>
      <c r="F41" s="482"/>
      <c r="G41" s="482"/>
      <c r="H41" s="262" t="s">
        <v>1424</v>
      </c>
      <c r="I41" s="323">
        <v>20000</v>
      </c>
      <c r="J41" s="482"/>
      <c r="K41" s="482"/>
      <c r="L41" s="494"/>
      <c r="M41" s="558"/>
      <c r="N41" s="558"/>
      <c r="O41" s="558"/>
      <c r="P41" s="558"/>
      <c r="Q41" s="482"/>
      <c r="R41" s="482"/>
      <c r="S41" s="157"/>
      <c r="T41" s="157"/>
    </row>
    <row r="42" spans="1:21" s="203" customFormat="1" ht="48" customHeight="1">
      <c r="A42" s="298">
        <v>16</v>
      </c>
      <c r="B42" s="270" t="s">
        <v>1250</v>
      </c>
      <c r="C42" s="322">
        <v>1</v>
      </c>
      <c r="D42" s="322">
        <v>13</v>
      </c>
      <c r="E42" s="204" t="s">
        <v>4496</v>
      </c>
      <c r="F42" s="204" t="s">
        <v>4497</v>
      </c>
      <c r="G42" s="204" t="s">
        <v>4498</v>
      </c>
      <c r="H42" s="262" t="s">
        <v>1363</v>
      </c>
      <c r="I42" s="323">
        <v>1</v>
      </c>
      <c r="J42" s="204" t="s">
        <v>4499</v>
      </c>
      <c r="K42" s="204" t="s">
        <v>44</v>
      </c>
      <c r="L42" s="207"/>
      <c r="M42" s="206">
        <v>7500</v>
      </c>
      <c r="N42" s="206"/>
      <c r="O42" s="206">
        <v>7500</v>
      </c>
      <c r="P42" s="206"/>
      <c r="Q42" s="204" t="s">
        <v>4477</v>
      </c>
      <c r="R42" s="204" t="s">
        <v>4478</v>
      </c>
    </row>
    <row r="43" spans="1:21" s="203" customFormat="1" ht="38.25">
      <c r="A43" s="619">
        <v>17</v>
      </c>
      <c r="B43" s="510" t="s">
        <v>1250</v>
      </c>
      <c r="C43" s="614">
        <v>1.5</v>
      </c>
      <c r="D43" s="614">
        <v>10</v>
      </c>
      <c r="E43" s="482" t="s">
        <v>4500</v>
      </c>
      <c r="F43" s="482" t="s">
        <v>4501</v>
      </c>
      <c r="G43" s="482" t="s">
        <v>4502</v>
      </c>
      <c r="H43" s="262" t="s">
        <v>1358</v>
      </c>
      <c r="I43" s="262" t="s">
        <v>325</v>
      </c>
      <c r="J43" s="482" t="s">
        <v>4503</v>
      </c>
      <c r="K43" s="482" t="s">
        <v>46</v>
      </c>
      <c r="L43" s="494" t="s">
        <v>944</v>
      </c>
      <c r="M43" s="558">
        <v>36800</v>
      </c>
      <c r="N43" s="558"/>
      <c r="O43" s="558">
        <v>36800</v>
      </c>
      <c r="P43" s="558"/>
      <c r="Q43" s="482" t="s">
        <v>4504</v>
      </c>
      <c r="R43" s="482" t="s">
        <v>4505</v>
      </c>
      <c r="S43" s="338"/>
      <c r="T43" s="338"/>
    </row>
    <row r="44" spans="1:21" s="203" customFormat="1" ht="25.5">
      <c r="A44" s="619"/>
      <c r="B44" s="510"/>
      <c r="C44" s="614"/>
      <c r="D44" s="614"/>
      <c r="E44" s="482"/>
      <c r="F44" s="482"/>
      <c r="G44" s="482"/>
      <c r="H44" s="262" t="s">
        <v>1401</v>
      </c>
      <c r="I44" s="262" t="s">
        <v>332</v>
      </c>
      <c r="J44" s="482"/>
      <c r="K44" s="482"/>
      <c r="L44" s="494"/>
      <c r="M44" s="558"/>
      <c r="N44" s="558"/>
      <c r="O44" s="558"/>
      <c r="P44" s="558"/>
      <c r="Q44" s="482"/>
      <c r="R44" s="482"/>
      <c r="S44" s="338"/>
      <c r="T44" s="338"/>
    </row>
    <row r="45" spans="1:21" s="203" customFormat="1" ht="38.25">
      <c r="A45" s="619"/>
      <c r="B45" s="510"/>
      <c r="C45" s="614"/>
      <c r="D45" s="614"/>
      <c r="E45" s="482"/>
      <c r="F45" s="482"/>
      <c r="G45" s="482"/>
      <c r="H45" s="262" t="s">
        <v>1445</v>
      </c>
      <c r="I45" s="262" t="s">
        <v>336</v>
      </c>
      <c r="J45" s="482"/>
      <c r="K45" s="482"/>
      <c r="L45" s="494"/>
      <c r="M45" s="558"/>
      <c r="N45" s="558"/>
      <c r="O45" s="558"/>
      <c r="P45" s="558"/>
      <c r="Q45" s="482"/>
      <c r="R45" s="482"/>
      <c r="S45" s="338"/>
      <c r="T45" s="338"/>
    </row>
    <row r="46" spans="1:21" s="203" customFormat="1" ht="103.5" customHeight="1">
      <c r="A46" s="619"/>
      <c r="B46" s="510"/>
      <c r="C46" s="614"/>
      <c r="D46" s="614"/>
      <c r="E46" s="482"/>
      <c r="F46" s="482"/>
      <c r="G46" s="482"/>
      <c r="H46" s="262" t="s">
        <v>1630</v>
      </c>
      <c r="I46" s="262" t="s">
        <v>332</v>
      </c>
      <c r="J46" s="482"/>
      <c r="K46" s="482"/>
      <c r="L46" s="494"/>
      <c r="M46" s="558"/>
      <c r="N46" s="558"/>
      <c r="O46" s="558"/>
      <c r="P46" s="558"/>
      <c r="Q46" s="482"/>
      <c r="R46" s="482"/>
      <c r="S46" s="157"/>
      <c r="T46" s="157"/>
      <c r="U46" s="339"/>
    </row>
    <row r="47" spans="1:21" s="203" customFormat="1" ht="36.75" customHeight="1">
      <c r="A47" s="619">
        <v>18</v>
      </c>
      <c r="B47" s="510" t="s">
        <v>4506</v>
      </c>
      <c r="C47" s="614">
        <v>4</v>
      </c>
      <c r="D47" s="614">
        <v>6</v>
      </c>
      <c r="E47" s="482" t="s">
        <v>4507</v>
      </c>
      <c r="F47" s="482" t="s">
        <v>4508</v>
      </c>
      <c r="G47" s="482" t="s">
        <v>4509</v>
      </c>
      <c r="H47" s="262" t="s">
        <v>1401</v>
      </c>
      <c r="I47" s="262" t="s">
        <v>325</v>
      </c>
      <c r="J47" s="482" t="s">
        <v>4510</v>
      </c>
      <c r="K47" s="482" t="s">
        <v>35</v>
      </c>
      <c r="L47" s="494" t="s">
        <v>944</v>
      </c>
      <c r="M47" s="558">
        <v>8782</v>
      </c>
      <c r="N47" s="558"/>
      <c r="O47" s="558">
        <v>8782</v>
      </c>
      <c r="P47" s="558"/>
      <c r="Q47" s="482" t="s">
        <v>4473</v>
      </c>
      <c r="R47" s="482" t="s">
        <v>4511</v>
      </c>
      <c r="S47" s="338"/>
      <c r="T47" s="338"/>
    </row>
    <row r="48" spans="1:21" s="203" customFormat="1" ht="38.25" customHeight="1">
      <c r="A48" s="619"/>
      <c r="B48" s="510"/>
      <c r="C48" s="614"/>
      <c r="D48" s="614"/>
      <c r="E48" s="482"/>
      <c r="F48" s="482"/>
      <c r="G48" s="482"/>
      <c r="H48" s="262" t="s">
        <v>1254</v>
      </c>
      <c r="I48" s="262" t="s">
        <v>4512</v>
      </c>
      <c r="J48" s="482"/>
      <c r="K48" s="482"/>
      <c r="L48" s="494"/>
      <c r="M48" s="558"/>
      <c r="N48" s="558"/>
      <c r="O48" s="558"/>
      <c r="P48" s="558"/>
      <c r="Q48" s="482"/>
      <c r="R48" s="482"/>
      <c r="S48" s="157"/>
      <c r="T48" s="157"/>
    </row>
    <row r="49" spans="1:20" s="203" customFormat="1" ht="33" customHeight="1">
      <c r="A49" s="619"/>
      <c r="B49" s="510"/>
      <c r="C49" s="614"/>
      <c r="D49" s="614"/>
      <c r="E49" s="482"/>
      <c r="F49" s="482"/>
      <c r="G49" s="482"/>
      <c r="H49" s="262" t="s">
        <v>2782</v>
      </c>
      <c r="I49" s="262" t="s">
        <v>4513</v>
      </c>
      <c r="J49" s="482"/>
      <c r="K49" s="482"/>
      <c r="L49" s="494"/>
      <c r="M49" s="558"/>
      <c r="N49" s="558"/>
      <c r="O49" s="558"/>
      <c r="P49" s="558"/>
      <c r="Q49" s="482"/>
      <c r="R49" s="482"/>
      <c r="S49" s="338"/>
      <c r="T49" s="338"/>
    </row>
    <row r="50" spans="1:20" s="203" customFormat="1" ht="78" customHeight="1">
      <c r="A50" s="325">
        <v>19</v>
      </c>
      <c r="B50" s="208" t="s">
        <v>1250</v>
      </c>
      <c r="C50" s="325">
        <v>3</v>
      </c>
      <c r="D50" s="325">
        <v>10</v>
      </c>
      <c r="E50" s="210" t="s">
        <v>4433</v>
      </c>
      <c r="F50" s="210" t="s">
        <v>4514</v>
      </c>
      <c r="G50" s="210" t="s">
        <v>2968</v>
      </c>
      <c r="H50" s="262" t="s">
        <v>4515</v>
      </c>
      <c r="I50" s="317">
        <v>2</v>
      </c>
      <c r="J50" s="210" t="s">
        <v>4516</v>
      </c>
      <c r="K50" s="210"/>
      <c r="L50" s="210" t="s">
        <v>50</v>
      </c>
      <c r="M50" s="326"/>
      <c r="N50" s="327">
        <v>30000</v>
      </c>
      <c r="O50" s="326"/>
      <c r="P50" s="327">
        <v>30000</v>
      </c>
      <c r="Q50" s="210" t="s">
        <v>4424</v>
      </c>
      <c r="R50" s="210" t="s">
        <v>4517</v>
      </c>
      <c r="S50" s="340"/>
      <c r="T50" s="340"/>
    </row>
    <row r="51" spans="1:20" s="158" customFormat="1" ht="36.75" customHeight="1">
      <c r="A51" s="615">
        <v>20</v>
      </c>
      <c r="B51" s="617" t="s">
        <v>1250</v>
      </c>
      <c r="C51" s="628" t="s">
        <v>2583</v>
      </c>
      <c r="D51" s="615">
        <v>10</v>
      </c>
      <c r="E51" s="501" t="s">
        <v>4518</v>
      </c>
      <c r="F51" s="501" t="s">
        <v>4519</v>
      </c>
      <c r="G51" s="501" t="s">
        <v>4520</v>
      </c>
      <c r="H51" s="508" t="s">
        <v>4521</v>
      </c>
      <c r="I51" s="623">
        <v>3</v>
      </c>
      <c r="J51" s="501" t="s">
        <v>4522</v>
      </c>
      <c r="K51" s="501"/>
      <c r="L51" s="501" t="s">
        <v>44</v>
      </c>
      <c r="M51" s="565"/>
      <c r="N51" s="620">
        <v>40000</v>
      </c>
      <c r="O51" s="565"/>
      <c r="P51" s="620">
        <v>40000</v>
      </c>
      <c r="Q51" s="501" t="s">
        <v>4424</v>
      </c>
      <c r="R51" s="501" t="s">
        <v>4517</v>
      </c>
    </row>
    <row r="52" spans="1:20" s="203" customFormat="1" ht="24.75" customHeight="1">
      <c r="A52" s="626"/>
      <c r="B52" s="627"/>
      <c r="C52" s="629"/>
      <c r="D52" s="626"/>
      <c r="E52" s="502"/>
      <c r="F52" s="502"/>
      <c r="G52" s="502"/>
      <c r="H52" s="601"/>
      <c r="I52" s="624"/>
      <c r="J52" s="502"/>
      <c r="K52" s="502"/>
      <c r="L52" s="502"/>
      <c r="M52" s="592"/>
      <c r="N52" s="621"/>
      <c r="O52" s="592"/>
      <c r="P52" s="621"/>
      <c r="Q52" s="502"/>
      <c r="R52" s="502"/>
    </row>
    <row r="53" spans="1:20" s="203" customFormat="1">
      <c r="A53" s="626"/>
      <c r="B53" s="627"/>
      <c r="C53" s="629"/>
      <c r="D53" s="626"/>
      <c r="E53" s="502"/>
      <c r="F53" s="502"/>
      <c r="G53" s="502"/>
      <c r="H53" s="601"/>
      <c r="I53" s="624"/>
      <c r="J53" s="502"/>
      <c r="K53" s="502"/>
      <c r="L53" s="502"/>
      <c r="M53" s="592"/>
      <c r="N53" s="621"/>
      <c r="O53" s="592"/>
      <c r="P53" s="621"/>
      <c r="Q53" s="502"/>
      <c r="R53" s="502"/>
    </row>
    <row r="54" spans="1:20" s="203" customFormat="1" ht="35.25" customHeight="1">
      <c r="A54" s="626"/>
      <c r="B54" s="627"/>
      <c r="C54" s="629"/>
      <c r="D54" s="626"/>
      <c r="E54" s="502"/>
      <c r="F54" s="502"/>
      <c r="G54" s="502"/>
      <c r="H54" s="601"/>
      <c r="I54" s="624"/>
      <c r="J54" s="502"/>
      <c r="K54" s="502"/>
      <c r="L54" s="502"/>
      <c r="M54" s="592"/>
      <c r="N54" s="621"/>
      <c r="O54" s="592"/>
      <c r="P54" s="621"/>
      <c r="Q54" s="502"/>
      <c r="R54" s="502"/>
    </row>
    <row r="55" spans="1:20" s="203" customFormat="1">
      <c r="A55" s="626"/>
      <c r="B55" s="627"/>
      <c r="C55" s="629"/>
      <c r="D55" s="626"/>
      <c r="E55" s="502"/>
      <c r="F55" s="502"/>
      <c r="G55" s="502"/>
      <c r="H55" s="601"/>
      <c r="I55" s="624"/>
      <c r="J55" s="502"/>
      <c r="K55" s="502"/>
      <c r="L55" s="502"/>
      <c r="M55" s="592"/>
      <c r="N55" s="621"/>
      <c r="O55" s="592"/>
      <c r="P55" s="621"/>
      <c r="Q55" s="502"/>
      <c r="R55" s="502"/>
    </row>
    <row r="56" spans="1:20" s="203" customFormat="1">
      <c r="A56" s="616"/>
      <c r="B56" s="618"/>
      <c r="C56" s="630"/>
      <c r="D56" s="616"/>
      <c r="E56" s="503"/>
      <c r="F56" s="503"/>
      <c r="G56" s="503"/>
      <c r="H56" s="509"/>
      <c r="I56" s="625"/>
      <c r="J56" s="503"/>
      <c r="K56" s="503"/>
      <c r="L56" s="503"/>
      <c r="M56" s="593"/>
      <c r="N56" s="622"/>
      <c r="O56" s="593"/>
      <c r="P56" s="622"/>
      <c r="Q56" s="503"/>
      <c r="R56" s="503"/>
    </row>
    <row r="57" spans="1:20" s="203" customFormat="1" ht="51">
      <c r="A57" s="322">
        <v>21</v>
      </c>
      <c r="B57" s="270" t="s">
        <v>1250</v>
      </c>
      <c r="C57" s="322">
        <v>2</v>
      </c>
      <c r="D57" s="322">
        <v>10</v>
      </c>
      <c r="E57" s="204" t="s">
        <v>4523</v>
      </c>
      <c r="F57" s="204" t="s">
        <v>4524</v>
      </c>
      <c r="G57" s="204" t="s">
        <v>2968</v>
      </c>
      <c r="H57" s="262" t="s">
        <v>4525</v>
      </c>
      <c r="I57" s="317">
        <v>1</v>
      </c>
      <c r="J57" s="204" t="s">
        <v>4526</v>
      </c>
      <c r="K57" s="204"/>
      <c r="L57" s="204" t="s">
        <v>50</v>
      </c>
      <c r="M57" s="328"/>
      <c r="N57" s="328">
        <v>60000</v>
      </c>
      <c r="O57" s="328"/>
      <c r="P57" s="328">
        <v>60000</v>
      </c>
      <c r="Q57" s="204" t="s">
        <v>4424</v>
      </c>
      <c r="R57" s="204" t="s">
        <v>4517</v>
      </c>
    </row>
    <row r="58" spans="1:20" s="203" customFormat="1" ht="37.5" customHeight="1">
      <c r="A58" s="615">
        <v>22</v>
      </c>
      <c r="B58" s="617" t="s">
        <v>1250</v>
      </c>
      <c r="C58" s="615">
        <v>1</v>
      </c>
      <c r="D58" s="615">
        <v>13</v>
      </c>
      <c r="E58" s="501" t="s">
        <v>4527</v>
      </c>
      <c r="F58" s="501" t="s">
        <v>4528</v>
      </c>
      <c r="G58" s="501" t="s">
        <v>4529</v>
      </c>
      <c r="H58" s="508" t="s">
        <v>4530</v>
      </c>
      <c r="I58" s="623" t="s">
        <v>4531</v>
      </c>
      <c r="J58" s="501" t="s">
        <v>4532</v>
      </c>
      <c r="K58" s="501"/>
      <c r="L58" s="501" t="s">
        <v>50</v>
      </c>
      <c r="M58" s="565"/>
      <c r="N58" s="620">
        <v>20000</v>
      </c>
      <c r="O58" s="565"/>
      <c r="P58" s="620">
        <v>20000</v>
      </c>
      <c r="Q58" s="501" t="s">
        <v>4424</v>
      </c>
      <c r="R58" s="501" t="s">
        <v>4517</v>
      </c>
    </row>
    <row r="59" spans="1:20" s="203" customFormat="1" ht="33.75" customHeight="1">
      <c r="A59" s="616"/>
      <c r="B59" s="618"/>
      <c r="C59" s="616"/>
      <c r="D59" s="616"/>
      <c r="E59" s="503"/>
      <c r="F59" s="503"/>
      <c r="G59" s="503"/>
      <c r="H59" s="509"/>
      <c r="I59" s="625"/>
      <c r="J59" s="503"/>
      <c r="K59" s="503"/>
      <c r="L59" s="503"/>
      <c r="M59" s="593"/>
      <c r="N59" s="622"/>
      <c r="O59" s="593"/>
      <c r="P59" s="622"/>
      <c r="Q59" s="503"/>
      <c r="R59" s="503"/>
    </row>
    <row r="60" spans="1:20" s="203" customFormat="1">
      <c r="A60" s="615">
        <v>23</v>
      </c>
      <c r="B60" s="617" t="s">
        <v>1250</v>
      </c>
      <c r="C60" s="615">
        <v>5</v>
      </c>
      <c r="D60" s="615">
        <v>11</v>
      </c>
      <c r="E60" s="501" t="s">
        <v>4533</v>
      </c>
      <c r="F60" s="501" t="s">
        <v>4534</v>
      </c>
      <c r="G60" s="501" t="s">
        <v>4535</v>
      </c>
      <c r="H60" s="508" t="s">
        <v>2646</v>
      </c>
      <c r="I60" s="623">
        <v>2</v>
      </c>
      <c r="J60" s="501" t="s">
        <v>4536</v>
      </c>
      <c r="K60" s="501"/>
      <c r="L60" s="501" t="s">
        <v>4537</v>
      </c>
      <c r="M60" s="565"/>
      <c r="N60" s="620">
        <v>32000</v>
      </c>
      <c r="O60" s="565"/>
      <c r="P60" s="620">
        <v>32000</v>
      </c>
      <c r="Q60" s="501" t="s">
        <v>4424</v>
      </c>
      <c r="R60" s="501" t="s">
        <v>4517</v>
      </c>
    </row>
    <row r="61" spans="1:20" s="203" customFormat="1">
      <c r="A61" s="626"/>
      <c r="B61" s="627"/>
      <c r="C61" s="626"/>
      <c r="D61" s="626"/>
      <c r="E61" s="502"/>
      <c r="F61" s="502"/>
      <c r="G61" s="502"/>
      <c r="H61" s="601"/>
      <c r="I61" s="624"/>
      <c r="J61" s="502"/>
      <c r="K61" s="502"/>
      <c r="L61" s="502"/>
      <c r="M61" s="592"/>
      <c r="N61" s="621"/>
      <c r="O61" s="592"/>
      <c r="P61" s="621"/>
      <c r="Q61" s="502"/>
      <c r="R61" s="502"/>
    </row>
    <row r="62" spans="1:20" s="203" customFormat="1">
      <c r="A62" s="626"/>
      <c r="B62" s="627"/>
      <c r="C62" s="626"/>
      <c r="D62" s="626"/>
      <c r="E62" s="502"/>
      <c r="F62" s="502"/>
      <c r="G62" s="502"/>
      <c r="H62" s="601"/>
      <c r="I62" s="624"/>
      <c r="J62" s="502"/>
      <c r="K62" s="502"/>
      <c r="L62" s="502"/>
      <c r="M62" s="592"/>
      <c r="N62" s="621"/>
      <c r="O62" s="592"/>
      <c r="P62" s="621"/>
      <c r="Q62" s="502"/>
      <c r="R62" s="502"/>
    </row>
    <row r="63" spans="1:20" s="203" customFormat="1">
      <c r="A63" s="626"/>
      <c r="B63" s="627"/>
      <c r="C63" s="626"/>
      <c r="D63" s="626"/>
      <c r="E63" s="502"/>
      <c r="F63" s="502"/>
      <c r="G63" s="502"/>
      <c r="H63" s="601"/>
      <c r="I63" s="624"/>
      <c r="J63" s="502"/>
      <c r="K63" s="502"/>
      <c r="L63" s="502"/>
      <c r="M63" s="592"/>
      <c r="N63" s="621"/>
      <c r="O63" s="592"/>
      <c r="P63" s="621"/>
      <c r="Q63" s="502"/>
      <c r="R63" s="502"/>
    </row>
    <row r="64" spans="1:20" s="203" customFormat="1">
      <c r="A64" s="626"/>
      <c r="B64" s="627"/>
      <c r="C64" s="626"/>
      <c r="D64" s="626"/>
      <c r="E64" s="502"/>
      <c r="F64" s="502"/>
      <c r="G64" s="503"/>
      <c r="H64" s="509"/>
      <c r="I64" s="625"/>
      <c r="J64" s="502"/>
      <c r="K64" s="502"/>
      <c r="L64" s="502"/>
      <c r="M64" s="592"/>
      <c r="N64" s="621"/>
      <c r="O64" s="592"/>
      <c r="P64" s="621"/>
      <c r="Q64" s="502"/>
      <c r="R64" s="502"/>
    </row>
    <row r="65" spans="1:18" s="203" customFormat="1">
      <c r="A65" s="626"/>
      <c r="B65" s="627"/>
      <c r="C65" s="626"/>
      <c r="D65" s="626"/>
      <c r="E65" s="502"/>
      <c r="F65" s="502"/>
      <c r="G65" s="501" t="s">
        <v>4538</v>
      </c>
      <c r="H65" s="508" t="s">
        <v>4521</v>
      </c>
      <c r="I65" s="623">
        <v>1</v>
      </c>
      <c r="J65" s="502"/>
      <c r="K65" s="502"/>
      <c r="L65" s="502"/>
      <c r="M65" s="592"/>
      <c r="N65" s="621"/>
      <c r="O65" s="592"/>
      <c r="P65" s="621"/>
      <c r="Q65" s="502"/>
      <c r="R65" s="502"/>
    </row>
    <row r="66" spans="1:18" s="203" customFormat="1" ht="27" customHeight="1">
      <c r="A66" s="616"/>
      <c r="B66" s="618"/>
      <c r="C66" s="616"/>
      <c r="D66" s="616"/>
      <c r="E66" s="503"/>
      <c r="F66" s="503"/>
      <c r="G66" s="503"/>
      <c r="H66" s="509"/>
      <c r="I66" s="625"/>
      <c r="J66" s="503"/>
      <c r="K66" s="503"/>
      <c r="L66" s="503"/>
      <c r="M66" s="593"/>
      <c r="N66" s="622"/>
      <c r="O66" s="593"/>
      <c r="P66" s="622"/>
      <c r="Q66" s="503"/>
      <c r="R66" s="503"/>
    </row>
    <row r="67" spans="1:18" s="203" customFormat="1" ht="38.25" customHeight="1">
      <c r="A67" s="614">
        <v>24</v>
      </c>
      <c r="B67" s="510" t="s">
        <v>1250</v>
      </c>
      <c r="C67" s="614">
        <v>1</v>
      </c>
      <c r="D67" s="614">
        <v>6</v>
      </c>
      <c r="E67" s="482" t="s">
        <v>4539</v>
      </c>
      <c r="F67" s="482" t="s">
        <v>4540</v>
      </c>
      <c r="G67" s="482" t="s">
        <v>1086</v>
      </c>
      <c r="H67" s="329" t="s">
        <v>57</v>
      </c>
      <c r="I67" s="330">
        <v>1</v>
      </c>
      <c r="J67" s="482" t="s">
        <v>4541</v>
      </c>
      <c r="K67" s="482"/>
      <c r="L67" s="482" t="s">
        <v>42</v>
      </c>
      <c r="M67" s="631"/>
      <c r="N67" s="631">
        <v>12530</v>
      </c>
      <c r="O67" s="631"/>
      <c r="P67" s="631">
        <v>12530</v>
      </c>
      <c r="Q67" s="501" t="s">
        <v>4424</v>
      </c>
      <c r="R67" s="501" t="s">
        <v>4517</v>
      </c>
    </row>
    <row r="68" spans="1:18" s="203" customFormat="1" ht="37.5" customHeight="1">
      <c r="A68" s="614"/>
      <c r="B68" s="510"/>
      <c r="C68" s="614"/>
      <c r="D68" s="614"/>
      <c r="E68" s="482"/>
      <c r="F68" s="482"/>
      <c r="G68" s="482"/>
      <c r="H68" s="262" t="s">
        <v>1025</v>
      </c>
      <c r="I68" s="317">
        <v>8</v>
      </c>
      <c r="J68" s="482"/>
      <c r="K68" s="482"/>
      <c r="L68" s="482"/>
      <c r="M68" s="631"/>
      <c r="N68" s="631"/>
      <c r="O68" s="631"/>
      <c r="P68" s="631"/>
      <c r="Q68" s="503"/>
      <c r="R68" s="503"/>
    </row>
    <row r="69" spans="1:18" s="203" customFormat="1" ht="60.75" customHeight="1">
      <c r="A69" s="614">
        <v>25</v>
      </c>
      <c r="B69" s="510" t="s">
        <v>1250</v>
      </c>
      <c r="C69" s="614">
        <v>1</v>
      </c>
      <c r="D69" s="614">
        <v>6</v>
      </c>
      <c r="E69" s="482" t="s">
        <v>4542</v>
      </c>
      <c r="F69" s="482" t="s">
        <v>4543</v>
      </c>
      <c r="G69" s="482" t="s">
        <v>2960</v>
      </c>
      <c r="H69" s="262" t="s">
        <v>4544</v>
      </c>
      <c r="I69" s="317">
        <v>1</v>
      </c>
      <c r="J69" s="482" t="s">
        <v>4545</v>
      </c>
      <c r="K69" s="482"/>
      <c r="L69" s="497" t="s">
        <v>38</v>
      </c>
      <c r="M69" s="631"/>
      <c r="N69" s="631">
        <v>17900</v>
      </c>
      <c r="O69" s="631"/>
      <c r="P69" s="631">
        <v>17900</v>
      </c>
      <c r="Q69" s="501" t="s">
        <v>4424</v>
      </c>
      <c r="R69" s="501" t="s">
        <v>4517</v>
      </c>
    </row>
    <row r="70" spans="1:18" s="203" customFormat="1" ht="63.75" customHeight="1">
      <c r="A70" s="614"/>
      <c r="B70" s="510"/>
      <c r="C70" s="614"/>
      <c r="D70" s="614"/>
      <c r="E70" s="482"/>
      <c r="F70" s="482"/>
      <c r="G70" s="482"/>
      <c r="H70" s="331" t="s">
        <v>1025</v>
      </c>
      <c r="I70" s="332">
        <v>15</v>
      </c>
      <c r="J70" s="482"/>
      <c r="K70" s="482"/>
      <c r="L70" s="503"/>
      <c r="M70" s="631"/>
      <c r="N70" s="631"/>
      <c r="O70" s="631"/>
      <c r="P70" s="631"/>
      <c r="Q70" s="503"/>
      <c r="R70" s="503"/>
    </row>
    <row r="71" spans="1:18" s="203" customFormat="1" ht="40.5" customHeight="1">
      <c r="A71" s="615">
        <v>26</v>
      </c>
      <c r="B71" s="617" t="s">
        <v>1250</v>
      </c>
      <c r="C71" s="615">
        <v>1</v>
      </c>
      <c r="D71" s="615">
        <v>6</v>
      </c>
      <c r="E71" s="501" t="s">
        <v>4546</v>
      </c>
      <c r="F71" s="501" t="s">
        <v>4547</v>
      </c>
      <c r="G71" s="501" t="s">
        <v>4548</v>
      </c>
      <c r="H71" s="262" t="s">
        <v>4530</v>
      </c>
      <c r="I71" s="317">
        <v>1</v>
      </c>
      <c r="J71" s="501" t="s">
        <v>4545</v>
      </c>
      <c r="K71" s="501"/>
      <c r="L71" s="497" t="s">
        <v>53</v>
      </c>
      <c r="M71" s="565"/>
      <c r="N71" s="620">
        <v>9950</v>
      </c>
      <c r="O71" s="565"/>
      <c r="P71" s="620">
        <v>9950</v>
      </c>
      <c r="Q71" s="501" t="s">
        <v>4424</v>
      </c>
      <c r="R71" s="501" t="s">
        <v>4517</v>
      </c>
    </row>
    <row r="72" spans="1:18" s="203" customFormat="1" ht="36" customHeight="1">
      <c r="A72" s="626"/>
      <c r="B72" s="627"/>
      <c r="C72" s="626"/>
      <c r="D72" s="626"/>
      <c r="E72" s="502"/>
      <c r="F72" s="502"/>
      <c r="G72" s="503"/>
      <c r="H72" s="262" t="s">
        <v>992</v>
      </c>
      <c r="I72" s="317">
        <v>60</v>
      </c>
      <c r="J72" s="502"/>
      <c r="K72" s="502"/>
      <c r="L72" s="632"/>
      <c r="M72" s="592"/>
      <c r="N72" s="621"/>
      <c r="O72" s="592"/>
      <c r="P72" s="621"/>
      <c r="Q72" s="502"/>
      <c r="R72" s="502"/>
    </row>
    <row r="73" spans="1:18" s="203" customFormat="1" ht="31.5" customHeight="1">
      <c r="A73" s="626"/>
      <c r="B73" s="627"/>
      <c r="C73" s="626"/>
      <c r="D73" s="626"/>
      <c r="E73" s="502"/>
      <c r="F73" s="502"/>
      <c r="G73" s="501" t="s">
        <v>1086</v>
      </c>
      <c r="H73" s="262" t="s">
        <v>57</v>
      </c>
      <c r="I73" s="317">
        <v>1</v>
      </c>
      <c r="J73" s="502"/>
      <c r="K73" s="502"/>
      <c r="L73" s="632"/>
      <c r="M73" s="592"/>
      <c r="N73" s="621"/>
      <c r="O73" s="592"/>
      <c r="P73" s="621"/>
      <c r="Q73" s="502"/>
      <c r="R73" s="502"/>
    </row>
    <row r="74" spans="1:18" s="203" customFormat="1" ht="31.5" customHeight="1">
      <c r="A74" s="616"/>
      <c r="B74" s="618"/>
      <c r="C74" s="616"/>
      <c r="D74" s="616"/>
      <c r="E74" s="503"/>
      <c r="F74" s="503"/>
      <c r="G74" s="503"/>
      <c r="H74" s="329" t="s">
        <v>992</v>
      </c>
      <c r="I74" s="330">
        <v>50</v>
      </c>
      <c r="J74" s="503"/>
      <c r="K74" s="503"/>
      <c r="L74" s="498"/>
      <c r="M74" s="593"/>
      <c r="N74" s="622"/>
      <c r="O74" s="593"/>
      <c r="P74" s="622"/>
      <c r="Q74" s="503"/>
      <c r="R74" s="503"/>
    </row>
    <row r="75" spans="1:18" s="203" customFormat="1" ht="44.25" customHeight="1">
      <c r="A75" s="614">
        <v>27</v>
      </c>
      <c r="B75" s="510" t="s">
        <v>1250</v>
      </c>
      <c r="C75" s="614">
        <v>1</v>
      </c>
      <c r="D75" s="614">
        <v>6</v>
      </c>
      <c r="E75" s="482" t="s">
        <v>4549</v>
      </c>
      <c r="F75" s="482" t="s">
        <v>4550</v>
      </c>
      <c r="G75" s="482" t="s">
        <v>2960</v>
      </c>
      <c r="H75" s="329" t="s">
        <v>4544</v>
      </c>
      <c r="I75" s="330">
        <v>1</v>
      </c>
      <c r="J75" s="482" t="s">
        <v>4551</v>
      </c>
      <c r="K75" s="482"/>
      <c r="L75" s="501" t="s">
        <v>40</v>
      </c>
      <c r="M75" s="631"/>
      <c r="N75" s="631">
        <v>2470</v>
      </c>
      <c r="O75" s="631"/>
      <c r="P75" s="620">
        <v>2470</v>
      </c>
      <c r="Q75" s="501" t="s">
        <v>4424</v>
      </c>
      <c r="R75" s="501" t="s">
        <v>4517</v>
      </c>
    </row>
    <row r="76" spans="1:18" s="203" customFormat="1" ht="33.75" customHeight="1">
      <c r="A76" s="614"/>
      <c r="B76" s="510"/>
      <c r="C76" s="614"/>
      <c r="D76" s="614"/>
      <c r="E76" s="482"/>
      <c r="F76" s="482"/>
      <c r="G76" s="482"/>
      <c r="H76" s="262" t="s">
        <v>992</v>
      </c>
      <c r="I76" s="317">
        <v>8</v>
      </c>
      <c r="J76" s="482"/>
      <c r="K76" s="482"/>
      <c r="L76" s="503"/>
      <c r="M76" s="631"/>
      <c r="N76" s="631"/>
      <c r="O76" s="631"/>
      <c r="P76" s="622"/>
      <c r="Q76" s="503"/>
      <c r="R76" s="503"/>
    </row>
    <row r="77" spans="1:18" s="203" customFormat="1" ht="60.75" customHeight="1">
      <c r="A77" s="615">
        <v>28</v>
      </c>
      <c r="B77" s="617" t="s">
        <v>1262</v>
      </c>
      <c r="C77" s="615">
        <v>2</v>
      </c>
      <c r="D77" s="615">
        <v>10</v>
      </c>
      <c r="E77" s="501" t="s">
        <v>4552</v>
      </c>
      <c r="F77" s="501" t="s">
        <v>4553</v>
      </c>
      <c r="G77" s="501" t="s">
        <v>2968</v>
      </c>
      <c r="H77" s="508" t="s">
        <v>4554</v>
      </c>
      <c r="I77" s="623">
        <v>4</v>
      </c>
      <c r="J77" s="501" t="s">
        <v>4545</v>
      </c>
      <c r="K77" s="501"/>
      <c r="L77" s="501" t="s">
        <v>35</v>
      </c>
      <c r="M77" s="565"/>
      <c r="N77" s="620">
        <v>39907</v>
      </c>
      <c r="O77" s="565"/>
      <c r="P77" s="620">
        <v>39907</v>
      </c>
      <c r="Q77" s="501" t="s">
        <v>4424</v>
      </c>
      <c r="R77" s="501" t="s">
        <v>4517</v>
      </c>
    </row>
    <row r="78" spans="1:18" s="203" customFormat="1" ht="81" customHeight="1">
      <c r="A78" s="616"/>
      <c r="B78" s="618"/>
      <c r="C78" s="616"/>
      <c r="D78" s="616"/>
      <c r="E78" s="503"/>
      <c r="F78" s="503"/>
      <c r="G78" s="503"/>
      <c r="H78" s="509"/>
      <c r="I78" s="625"/>
      <c r="J78" s="503"/>
      <c r="K78" s="503"/>
      <c r="L78" s="503"/>
      <c r="M78" s="593"/>
      <c r="N78" s="622"/>
      <c r="O78" s="593"/>
      <c r="P78" s="622"/>
      <c r="Q78" s="503"/>
      <c r="R78" s="503"/>
    </row>
    <row r="79" spans="1:18" s="203" customFormat="1" ht="126.75" customHeight="1">
      <c r="A79" s="322">
        <v>29</v>
      </c>
      <c r="B79" s="270" t="s">
        <v>1250</v>
      </c>
      <c r="C79" s="322">
        <v>1.5</v>
      </c>
      <c r="D79" s="322">
        <v>4</v>
      </c>
      <c r="E79" s="204" t="s">
        <v>4555</v>
      </c>
      <c r="F79" s="204" t="s">
        <v>4556</v>
      </c>
      <c r="G79" s="204" t="s">
        <v>4557</v>
      </c>
      <c r="H79" s="262" t="s">
        <v>4558</v>
      </c>
      <c r="I79" s="317">
        <v>3</v>
      </c>
      <c r="J79" s="204" t="s">
        <v>4559</v>
      </c>
      <c r="K79" s="204"/>
      <c r="L79" s="204" t="s">
        <v>44</v>
      </c>
      <c r="M79" s="206"/>
      <c r="N79" s="328">
        <f>P79</f>
        <v>15000</v>
      </c>
      <c r="O79" s="206"/>
      <c r="P79" s="328">
        <v>15000</v>
      </c>
      <c r="Q79" s="204" t="s">
        <v>4424</v>
      </c>
      <c r="R79" s="204" t="s">
        <v>4517</v>
      </c>
    </row>
    <row r="80" spans="1:18" s="203" customFormat="1" ht="63.75">
      <c r="A80" s="333">
        <v>30</v>
      </c>
      <c r="B80" s="208" t="s">
        <v>1250</v>
      </c>
      <c r="C80" s="325">
        <v>5</v>
      </c>
      <c r="D80" s="325">
        <v>11</v>
      </c>
      <c r="E80" s="210" t="s">
        <v>4560</v>
      </c>
      <c r="F80" s="210" t="s">
        <v>4561</v>
      </c>
      <c r="G80" s="210" t="s">
        <v>4562</v>
      </c>
      <c r="H80" s="262" t="s">
        <v>4515</v>
      </c>
      <c r="I80" s="323">
        <v>1</v>
      </c>
      <c r="J80" s="210" t="s">
        <v>4563</v>
      </c>
      <c r="K80" s="210"/>
      <c r="L80" s="210" t="s">
        <v>35</v>
      </c>
      <c r="M80" s="326"/>
      <c r="N80" s="327">
        <v>9499.2900000000009</v>
      </c>
      <c r="O80" s="326"/>
      <c r="P80" s="327">
        <v>9499.2900000000009</v>
      </c>
      <c r="Q80" s="210" t="s">
        <v>4564</v>
      </c>
      <c r="R80" s="334" t="s">
        <v>4565</v>
      </c>
    </row>
    <row r="81" spans="1:18" s="203" customFormat="1" ht="140.25">
      <c r="A81" s="333">
        <v>31</v>
      </c>
      <c r="B81" s="335" t="s">
        <v>47</v>
      </c>
      <c r="C81" s="336">
        <v>1</v>
      </c>
      <c r="D81" s="325">
        <v>6</v>
      </c>
      <c r="E81" s="210" t="s">
        <v>4566</v>
      </c>
      <c r="F81" s="210" t="s">
        <v>4567</v>
      </c>
      <c r="G81" s="204" t="s">
        <v>4568</v>
      </c>
      <c r="H81" s="262" t="s">
        <v>4363</v>
      </c>
      <c r="I81" s="323">
        <v>500</v>
      </c>
      <c r="J81" s="210" t="s">
        <v>4569</v>
      </c>
      <c r="K81" s="210"/>
      <c r="L81" s="210" t="s">
        <v>46</v>
      </c>
      <c r="M81" s="326"/>
      <c r="N81" s="327">
        <v>8130</v>
      </c>
      <c r="O81" s="326"/>
      <c r="P81" s="327">
        <v>8130</v>
      </c>
      <c r="Q81" s="210" t="s">
        <v>4484</v>
      </c>
      <c r="R81" s="334" t="s">
        <v>4570</v>
      </c>
    </row>
    <row r="82" spans="1:18" s="203" customFormat="1" ht="25.5">
      <c r="A82" s="633">
        <v>32</v>
      </c>
      <c r="B82" s="617" t="s">
        <v>1250</v>
      </c>
      <c r="C82" s="615">
        <v>5</v>
      </c>
      <c r="D82" s="615">
        <v>4</v>
      </c>
      <c r="E82" s="501" t="s">
        <v>4571</v>
      </c>
      <c r="F82" s="501" t="s">
        <v>4572</v>
      </c>
      <c r="G82" s="204" t="s">
        <v>4573</v>
      </c>
      <c r="H82" s="262" t="s">
        <v>4574</v>
      </c>
      <c r="I82" s="323">
        <v>10</v>
      </c>
      <c r="J82" s="501" t="s">
        <v>4575</v>
      </c>
      <c r="K82" s="501"/>
      <c r="L82" s="501" t="s">
        <v>35</v>
      </c>
      <c r="M82" s="565"/>
      <c r="N82" s="620">
        <v>50865.07</v>
      </c>
      <c r="O82" s="565"/>
      <c r="P82" s="620">
        <v>50865.07</v>
      </c>
      <c r="Q82" s="501" t="s">
        <v>4576</v>
      </c>
      <c r="R82" s="635" t="s">
        <v>4577</v>
      </c>
    </row>
    <row r="83" spans="1:18" s="203" customFormat="1" ht="38.25">
      <c r="A83" s="634"/>
      <c r="B83" s="618"/>
      <c r="C83" s="616"/>
      <c r="D83" s="616"/>
      <c r="E83" s="503"/>
      <c r="F83" s="503"/>
      <c r="G83" s="210" t="s">
        <v>4568</v>
      </c>
      <c r="H83" s="262" t="s">
        <v>4578</v>
      </c>
      <c r="I83" s="323">
        <v>100</v>
      </c>
      <c r="J83" s="503"/>
      <c r="K83" s="503"/>
      <c r="L83" s="503"/>
      <c r="M83" s="593"/>
      <c r="N83" s="622"/>
      <c r="O83" s="593"/>
      <c r="P83" s="622"/>
      <c r="Q83" s="503"/>
      <c r="R83" s="636"/>
    </row>
    <row r="84" spans="1:18" s="203" customFormat="1" ht="25.5">
      <c r="A84" s="633">
        <v>33</v>
      </c>
      <c r="B84" s="617" t="s">
        <v>1250</v>
      </c>
      <c r="C84" s="615">
        <v>1</v>
      </c>
      <c r="D84" s="615">
        <v>13</v>
      </c>
      <c r="E84" s="501" t="s">
        <v>4579</v>
      </c>
      <c r="F84" s="501" t="s">
        <v>4580</v>
      </c>
      <c r="G84" s="501" t="s">
        <v>4581</v>
      </c>
      <c r="H84" s="329" t="s">
        <v>4582</v>
      </c>
      <c r="I84" s="337">
        <v>1</v>
      </c>
      <c r="J84" s="501" t="s">
        <v>4583</v>
      </c>
      <c r="K84" s="501"/>
      <c r="L84" s="501" t="s">
        <v>35</v>
      </c>
      <c r="M84" s="565"/>
      <c r="N84" s="620">
        <v>27737</v>
      </c>
      <c r="O84" s="565"/>
      <c r="P84" s="620">
        <v>27737</v>
      </c>
      <c r="Q84" s="501" t="s">
        <v>4584</v>
      </c>
      <c r="R84" s="635" t="s">
        <v>4585</v>
      </c>
    </row>
    <row r="85" spans="1:18" s="203" customFormat="1">
      <c r="A85" s="637"/>
      <c r="B85" s="627"/>
      <c r="C85" s="626"/>
      <c r="D85" s="626"/>
      <c r="E85" s="502"/>
      <c r="F85" s="502"/>
      <c r="G85" s="502"/>
      <c r="H85" s="262" t="s">
        <v>992</v>
      </c>
      <c r="I85" s="323">
        <v>250</v>
      </c>
      <c r="J85" s="502"/>
      <c r="K85" s="502"/>
      <c r="L85" s="502"/>
      <c r="M85" s="592"/>
      <c r="N85" s="621"/>
      <c r="O85" s="592"/>
      <c r="P85" s="621"/>
      <c r="Q85" s="502"/>
      <c r="R85" s="638"/>
    </row>
    <row r="86" spans="1:18" s="203" customFormat="1">
      <c r="A86" s="637"/>
      <c r="B86" s="627"/>
      <c r="C86" s="626"/>
      <c r="D86" s="626"/>
      <c r="E86" s="502"/>
      <c r="F86" s="502"/>
      <c r="G86" s="503"/>
      <c r="H86" s="262" t="s">
        <v>4586</v>
      </c>
      <c r="I86" s="323">
        <v>3</v>
      </c>
      <c r="J86" s="502"/>
      <c r="K86" s="502"/>
      <c r="L86" s="502"/>
      <c r="M86" s="592"/>
      <c r="N86" s="621"/>
      <c r="O86" s="592"/>
      <c r="P86" s="621"/>
      <c r="Q86" s="502"/>
      <c r="R86" s="638"/>
    </row>
    <row r="87" spans="1:18" s="203" customFormat="1">
      <c r="A87" s="637"/>
      <c r="B87" s="627"/>
      <c r="C87" s="626"/>
      <c r="D87" s="626"/>
      <c r="E87" s="502"/>
      <c r="F87" s="502"/>
      <c r="G87" s="210" t="s">
        <v>4587</v>
      </c>
      <c r="H87" s="329" t="s">
        <v>4588</v>
      </c>
      <c r="I87" s="337" t="s">
        <v>4589</v>
      </c>
      <c r="J87" s="502"/>
      <c r="K87" s="502"/>
      <c r="L87" s="502"/>
      <c r="M87" s="592"/>
      <c r="N87" s="622"/>
      <c r="O87" s="592"/>
      <c r="P87" s="622"/>
      <c r="Q87" s="502"/>
      <c r="R87" s="638"/>
    </row>
    <row r="88" spans="1:18" s="203" customFormat="1" ht="25.5">
      <c r="A88" s="633">
        <v>34</v>
      </c>
      <c r="B88" s="617" t="s">
        <v>47</v>
      </c>
      <c r="C88" s="615">
        <v>1</v>
      </c>
      <c r="D88" s="615">
        <v>13</v>
      </c>
      <c r="E88" s="501" t="s">
        <v>4590</v>
      </c>
      <c r="F88" s="501" t="s">
        <v>4591</v>
      </c>
      <c r="G88" s="501" t="s">
        <v>4592</v>
      </c>
      <c r="H88" s="262" t="s">
        <v>4593</v>
      </c>
      <c r="I88" s="323">
        <v>1</v>
      </c>
      <c r="J88" s="501" t="s">
        <v>4594</v>
      </c>
      <c r="K88" s="501"/>
      <c r="L88" s="501" t="s">
        <v>38</v>
      </c>
      <c r="M88" s="565"/>
      <c r="N88" s="620">
        <v>7365</v>
      </c>
      <c r="O88" s="565"/>
      <c r="P88" s="620">
        <v>7365</v>
      </c>
      <c r="Q88" s="501" t="s">
        <v>4595</v>
      </c>
      <c r="R88" s="635" t="s">
        <v>4596</v>
      </c>
    </row>
    <row r="89" spans="1:18" s="203" customFormat="1" ht="26.25" customHeight="1">
      <c r="A89" s="637"/>
      <c r="B89" s="627"/>
      <c r="C89" s="626"/>
      <c r="D89" s="626"/>
      <c r="E89" s="502"/>
      <c r="F89" s="502"/>
      <c r="G89" s="502"/>
      <c r="H89" s="329" t="s">
        <v>992</v>
      </c>
      <c r="I89" s="337">
        <v>100</v>
      </c>
      <c r="J89" s="502"/>
      <c r="K89" s="502"/>
      <c r="L89" s="502"/>
      <c r="M89" s="592"/>
      <c r="N89" s="622"/>
      <c r="O89" s="592"/>
      <c r="P89" s="622"/>
      <c r="Q89" s="502"/>
      <c r="R89" s="638"/>
    </row>
    <row r="90" spans="1:18" s="203" customFormat="1">
      <c r="A90" s="633">
        <v>35</v>
      </c>
      <c r="B90" s="617" t="s">
        <v>50</v>
      </c>
      <c r="C90" s="615">
        <v>3</v>
      </c>
      <c r="D90" s="615">
        <v>10</v>
      </c>
      <c r="E90" s="501" t="s">
        <v>4597</v>
      </c>
      <c r="F90" s="501" t="s">
        <v>4598</v>
      </c>
      <c r="G90" s="482" t="s">
        <v>4562</v>
      </c>
      <c r="H90" s="329" t="s">
        <v>2646</v>
      </c>
      <c r="I90" s="337">
        <v>2</v>
      </c>
      <c r="J90" s="501" t="s">
        <v>4599</v>
      </c>
      <c r="K90" s="501"/>
      <c r="L90" s="501" t="s">
        <v>44</v>
      </c>
      <c r="M90" s="565"/>
      <c r="N90" s="620">
        <v>29907.89</v>
      </c>
      <c r="O90" s="565"/>
      <c r="P90" s="620">
        <v>29907.89</v>
      </c>
      <c r="Q90" s="501" t="s">
        <v>4600</v>
      </c>
      <c r="R90" s="635" t="s">
        <v>4601</v>
      </c>
    </row>
    <row r="91" spans="1:18" s="203" customFormat="1">
      <c r="A91" s="637"/>
      <c r="B91" s="627"/>
      <c r="C91" s="626"/>
      <c r="D91" s="626"/>
      <c r="E91" s="502"/>
      <c r="F91" s="502"/>
      <c r="G91" s="482"/>
      <c r="H91" s="262" t="s">
        <v>2650</v>
      </c>
      <c r="I91" s="323">
        <v>50</v>
      </c>
      <c r="J91" s="502"/>
      <c r="K91" s="502"/>
      <c r="L91" s="502"/>
      <c r="M91" s="592"/>
      <c r="N91" s="621"/>
      <c r="O91" s="592"/>
      <c r="P91" s="621"/>
      <c r="Q91" s="502"/>
      <c r="R91" s="638"/>
    </row>
    <row r="92" spans="1:18" s="203" customFormat="1" ht="38.25">
      <c r="A92" s="637"/>
      <c r="B92" s="627"/>
      <c r="C92" s="626"/>
      <c r="D92" s="626"/>
      <c r="E92" s="502"/>
      <c r="F92" s="502"/>
      <c r="G92" s="210" t="s">
        <v>4602</v>
      </c>
      <c r="H92" s="329" t="s">
        <v>4603</v>
      </c>
      <c r="I92" s="337">
        <v>450</v>
      </c>
      <c r="J92" s="502"/>
      <c r="K92" s="502"/>
      <c r="L92" s="502"/>
      <c r="M92" s="592"/>
      <c r="N92" s="621"/>
      <c r="O92" s="592"/>
      <c r="P92" s="621"/>
      <c r="Q92" s="502"/>
      <c r="R92" s="638"/>
    </row>
    <row r="93" spans="1:18" s="203" customFormat="1" ht="38.25">
      <c r="A93" s="637"/>
      <c r="B93" s="627"/>
      <c r="C93" s="626"/>
      <c r="D93" s="626"/>
      <c r="E93" s="502"/>
      <c r="F93" s="502"/>
      <c r="G93" s="501" t="s">
        <v>4604</v>
      </c>
      <c r="H93" s="262" t="s">
        <v>4605</v>
      </c>
      <c r="I93" s="323">
        <v>2</v>
      </c>
      <c r="J93" s="502"/>
      <c r="K93" s="502"/>
      <c r="L93" s="502"/>
      <c r="M93" s="592"/>
      <c r="N93" s="621"/>
      <c r="O93" s="592"/>
      <c r="P93" s="621"/>
      <c r="Q93" s="502"/>
      <c r="R93" s="638"/>
    </row>
    <row r="94" spans="1:18" s="203" customFormat="1">
      <c r="A94" s="637"/>
      <c r="B94" s="627"/>
      <c r="C94" s="626"/>
      <c r="D94" s="626"/>
      <c r="E94" s="502"/>
      <c r="F94" s="502"/>
      <c r="G94" s="502"/>
      <c r="H94" s="329" t="s">
        <v>4606</v>
      </c>
      <c r="I94" s="330">
        <v>37000</v>
      </c>
      <c r="J94" s="502"/>
      <c r="K94" s="502"/>
      <c r="L94" s="502"/>
      <c r="M94" s="592"/>
      <c r="N94" s="621"/>
      <c r="O94" s="592"/>
      <c r="P94" s="621"/>
      <c r="Q94" s="502"/>
      <c r="R94" s="638"/>
    </row>
    <row r="95" spans="1:18" s="203" customFormat="1">
      <c r="A95" s="637"/>
      <c r="B95" s="627"/>
      <c r="C95" s="626"/>
      <c r="D95" s="626"/>
      <c r="E95" s="502"/>
      <c r="F95" s="502"/>
      <c r="G95" s="210" t="s">
        <v>4607</v>
      </c>
      <c r="H95" s="329" t="s">
        <v>4588</v>
      </c>
      <c r="I95" s="337">
        <v>35</v>
      </c>
      <c r="J95" s="502"/>
      <c r="K95" s="502"/>
      <c r="L95" s="502"/>
      <c r="M95" s="592"/>
      <c r="N95" s="622"/>
      <c r="O95" s="592"/>
      <c r="P95" s="622"/>
      <c r="Q95" s="502"/>
      <c r="R95" s="638"/>
    </row>
    <row r="96" spans="1:18" s="203" customFormat="1" ht="25.5">
      <c r="A96" s="633">
        <v>36</v>
      </c>
      <c r="B96" s="617" t="s">
        <v>50</v>
      </c>
      <c r="C96" s="615">
        <v>1</v>
      </c>
      <c r="D96" s="615">
        <v>6</v>
      </c>
      <c r="E96" s="501" t="s">
        <v>4608</v>
      </c>
      <c r="F96" s="501" t="s">
        <v>4609</v>
      </c>
      <c r="G96" s="501" t="s">
        <v>4610</v>
      </c>
      <c r="H96" s="262" t="s">
        <v>4544</v>
      </c>
      <c r="I96" s="323">
        <v>1</v>
      </c>
      <c r="J96" s="501" t="s">
        <v>4611</v>
      </c>
      <c r="K96" s="501"/>
      <c r="L96" s="497" t="s">
        <v>42</v>
      </c>
      <c r="M96" s="565"/>
      <c r="N96" s="620">
        <v>13982.21</v>
      </c>
      <c r="O96" s="565"/>
      <c r="P96" s="620">
        <v>13982.21</v>
      </c>
      <c r="Q96" s="501" t="s">
        <v>301</v>
      </c>
      <c r="R96" s="635" t="s">
        <v>4612</v>
      </c>
    </row>
    <row r="97" spans="1:18" s="203" customFormat="1">
      <c r="A97" s="637"/>
      <c r="B97" s="627"/>
      <c r="C97" s="626"/>
      <c r="D97" s="626"/>
      <c r="E97" s="502"/>
      <c r="F97" s="502"/>
      <c r="G97" s="503"/>
      <c r="H97" s="262" t="s">
        <v>992</v>
      </c>
      <c r="I97" s="323">
        <v>100</v>
      </c>
      <c r="J97" s="502"/>
      <c r="K97" s="502"/>
      <c r="L97" s="632"/>
      <c r="M97" s="592"/>
      <c r="N97" s="621"/>
      <c r="O97" s="592"/>
      <c r="P97" s="621"/>
      <c r="Q97" s="502"/>
      <c r="R97" s="638"/>
    </row>
    <row r="98" spans="1:18" s="203" customFormat="1">
      <c r="A98" s="637"/>
      <c r="B98" s="627"/>
      <c r="C98" s="626"/>
      <c r="D98" s="626"/>
      <c r="E98" s="502"/>
      <c r="F98" s="502"/>
      <c r="G98" s="501" t="s">
        <v>4602</v>
      </c>
      <c r="H98" s="508" t="s">
        <v>4603</v>
      </c>
      <c r="I98" s="639">
        <v>220</v>
      </c>
      <c r="J98" s="502"/>
      <c r="K98" s="502"/>
      <c r="L98" s="632"/>
      <c r="M98" s="592"/>
      <c r="N98" s="621"/>
      <c r="O98" s="592"/>
      <c r="P98" s="621"/>
      <c r="Q98" s="502"/>
      <c r="R98" s="638"/>
    </row>
    <row r="99" spans="1:18" s="203" customFormat="1">
      <c r="A99" s="637"/>
      <c r="B99" s="627"/>
      <c r="C99" s="626"/>
      <c r="D99" s="626"/>
      <c r="E99" s="502"/>
      <c r="F99" s="502"/>
      <c r="G99" s="503"/>
      <c r="H99" s="509"/>
      <c r="I99" s="640"/>
      <c r="J99" s="502"/>
      <c r="K99" s="502"/>
      <c r="L99" s="632"/>
      <c r="M99" s="592"/>
      <c r="N99" s="621"/>
      <c r="O99" s="592"/>
      <c r="P99" s="621"/>
      <c r="Q99" s="502"/>
      <c r="R99" s="638"/>
    </row>
    <row r="100" spans="1:18" s="203" customFormat="1" ht="25.5">
      <c r="A100" s="637"/>
      <c r="B100" s="627"/>
      <c r="C100" s="626"/>
      <c r="D100" s="626"/>
      <c r="E100" s="502"/>
      <c r="F100" s="502"/>
      <c r="G100" s="501" t="s">
        <v>4613</v>
      </c>
      <c r="H100" s="329" t="s">
        <v>4614</v>
      </c>
      <c r="I100" s="337">
        <v>100</v>
      </c>
      <c r="J100" s="502"/>
      <c r="K100" s="502"/>
      <c r="L100" s="632"/>
      <c r="M100" s="592"/>
      <c r="N100" s="621"/>
      <c r="O100" s="592"/>
      <c r="P100" s="621"/>
      <c r="Q100" s="502"/>
      <c r="R100" s="638"/>
    </row>
    <row r="101" spans="1:18" s="203" customFormat="1">
      <c r="A101" s="637"/>
      <c r="B101" s="627"/>
      <c r="C101" s="626"/>
      <c r="D101" s="626"/>
      <c r="E101" s="502"/>
      <c r="F101" s="502"/>
      <c r="G101" s="502"/>
      <c r="H101" s="329" t="s">
        <v>4588</v>
      </c>
      <c r="I101" s="337">
        <v>1</v>
      </c>
      <c r="J101" s="502"/>
      <c r="K101" s="502"/>
      <c r="L101" s="632"/>
      <c r="M101" s="592"/>
      <c r="N101" s="622"/>
      <c r="O101" s="592"/>
      <c r="P101" s="622"/>
      <c r="Q101" s="502"/>
      <c r="R101" s="638"/>
    </row>
    <row r="102" spans="1:18" s="203" customFormat="1" ht="78" customHeight="1">
      <c r="A102" s="641">
        <v>37</v>
      </c>
      <c r="B102" s="510" t="s">
        <v>1249</v>
      </c>
      <c r="C102" s="614">
        <v>1.3</v>
      </c>
      <c r="D102" s="614">
        <v>13</v>
      </c>
      <c r="E102" s="482" t="s">
        <v>4615</v>
      </c>
      <c r="F102" s="482" t="s">
        <v>4616</v>
      </c>
      <c r="G102" s="501" t="s">
        <v>4610</v>
      </c>
      <c r="H102" s="329" t="s">
        <v>4544</v>
      </c>
      <c r="I102" s="337">
        <v>1</v>
      </c>
      <c r="J102" s="482" t="s">
        <v>4617</v>
      </c>
      <c r="K102" s="482"/>
      <c r="L102" s="501" t="s">
        <v>35</v>
      </c>
      <c r="M102" s="558"/>
      <c r="N102" s="620">
        <v>9354</v>
      </c>
      <c r="O102" s="558"/>
      <c r="P102" s="620">
        <v>9354</v>
      </c>
      <c r="Q102" s="482" t="s">
        <v>301</v>
      </c>
      <c r="R102" s="635" t="s">
        <v>4612</v>
      </c>
    </row>
    <row r="103" spans="1:18" s="203" customFormat="1">
      <c r="A103" s="641"/>
      <c r="B103" s="510"/>
      <c r="C103" s="614"/>
      <c r="D103" s="614"/>
      <c r="E103" s="482"/>
      <c r="F103" s="482"/>
      <c r="G103" s="503"/>
      <c r="H103" s="329" t="s">
        <v>992</v>
      </c>
      <c r="I103" s="337">
        <v>80</v>
      </c>
      <c r="J103" s="482"/>
      <c r="K103" s="482"/>
      <c r="L103" s="502"/>
      <c r="M103" s="558"/>
      <c r="N103" s="621"/>
      <c r="O103" s="558"/>
      <c r="P103" s="621"/>
      <c r="Q103" s="482"/>
      <c r="R103" s="638"/>
    </row>
    <row r="104" spans="1:18" s="203" customFormat="1" ht="25.5">
      <c r="A104" s="641"/>
      <c r="B104" s="510"/>
      <c r="C104" s="614"/>
      <c r="D104" s="614"/>
      <c r="E104" s="482"/>
      <c r="F104" s="482"/>
      <c r="G104" s="501" t="s">
        <v>4581</v>
      </c>
      <c r="H104" s="262" t="s">
        <v>4618</v>
      </c>
      <c r="I104" s="323">
        <v>1</v>
      </c>
      <c r="J104" s="482"/>
      <c r="K104" s="482"/>
      <c r="L104" s="502"/>
      <c r="M104" s="558"/>
      <c r="N104" s="621"/>
      <c r="O104" s="558"/>
      <c r="P104" s="621"/>
      <c r="Q104" s="482"/>
      <c r="R104" s="638"/>
    </row>
    <row r="105" spans="1:18" s="203" customFormat="1">
      <c r="A105" s="641"/>
      <c r="B105" s="510"/>
      <c r="C105" s="614"/>
      <c r="D105" s="614"/>
      <c r="E105" s="482"/>
      <c r="F105" s="482"/>
      <c r="G105" s="503"/>
      <c r="H105" s="262" t="s">
        <v>992</v>
      </c>
      <c r="I105" s="323">
        <v>5</v>
      </c>
      <c r="J105" s="482"/>
      <c r="K105" s="482"/>
      <c r="L105" s="503"/>
      <c r="M105" s="558"/>
      <c r="N105" s="622"/>
      <c r="O105" s="558"/>
      <c r="P105" s="622"/>
      <c r="Q105" s="482"/>
      <c r="R105" s="636"/>
    </row>
    <row r="106" spans="1:18" s="203" customFormat="1" ht="58.5" customHeight="1">
      <c r="A106" s="633">
        <v>38</v>
      </c>
      <c r="B106" s="617" t="s">
        <v>1250</v>
      </c>
      <c r="C106" s="615">
        <v>5</v>
      </c>
      <c r="D106" s="615">
        <v>11</v>
      </c>
      <c r="E106" s="501" t="s">
        <v>4619</v>
      </c>
      <c r="F106" s="501" t="s">
        <v>4620</v>
      </c>
      <c r="G106" s="501" t="s">
        <v>4621</v>
      </c>
      <c r="H106" s="262" t="s">
        <v>4530</v>
      </c>
      <c r="I106" s="323">
        <v>1</v>
      </c>
      <c r="J106" s="501" t="s">
        <v>4622</v>
      </c>
      <c r="K106" s="501"/>
      <c r="L106" s="501" t="s">
        <v>35</v>
      </c>
      <c r="M106" s="565"/>
      <c r="N106" s="620">
        <v>7269</v>
      </c>
      <c r="O106" s="565"/>
      <c r="P106" s="620">
        <v>7269</v>
      </c>
      <c r="Q106" s="501" t="s">
        <v>301</v>
      </c>
      <c r="R106" s="635" t="s">
        <v>4612</v>
      </c>
    </row>
    <row r="107" spans="1:18" s="203" customFormat="1" ht="57" customHeight="1">
      <c r="A107" s="637"/>
      <c r="B107" s="627"/>
      <c r="C107" s="626"/>
      <c r="D107" s="626"/>
      <c r="E107" s="502"/>
      <c r="F107" s="502"/>
      <c r="G107" s="503"/>
      <c r="H107" s="262" t="s">
        <v>1025</v>
      </c>
      <c r="I107" s="323">
        <v>40</v>
      </c>
      <c r="J107" s="502"/>
      <c r="K107" s="502"/>
      <c r="L107" s="502"/>
      <c r="M107" s="592"/>
      <c r="N107" s="621"/>
      <c r="O107" s="592"/>
      <c r="P107" s="621"/>
      <c r="Q107" s="502"/>
      <c r="R107" s="638"/>
    </row>
    <row r="108" spans="1:18" s="203" customFormat="1" ht="78" customHeight="1">
      <c r="A108" s="637"/>
      <c r="B108" s="627"/>
      <c r="C108" s="626"/>
      <c r="D108" s="626"/>
      <c r="E108" s="502"/>
      <c r="F108" s="502"/>
      <c r="G108" s="501" t="s">
        <v>4581</v>
      </c>
      <c r="H108" s="262" t="s">
        <v>4618</v>
      </c>
      <c r="I108" s="323">
        <v>1</v>
      </c>
      <c r="J108" s="502"/>
      <c r="K108" s="502"/>
      <c r="L108" s="502"/>
      <c r="M108" s="592"/>
      <c r="N108" s="621"/>
      <c r="O108" s="592"/>
      <c r="P108" s="621"/>
      <c r="Q108" s="502"/>
      <c r="R108" s="638"/>
    </row>
    <row r="109" spans="1:18" s="203" customFormat="1" ht="61.5" customHeight="1">
      <c r="A109" s="634"/>
      <c r="B109" s="618"/>
      <c r="C109" s="616"/>
      <c r="D109" s="616"/>
      <c r="E109" s="503"/>
      <c r="F109" s="503"/>
      <c r="G109" s="503"/>
      <c r="H109" s="262" t="s">
        <v>992</v>
      </c>
      <c r="I109" s="323">
        <v>11</v>
      </c>
      <c r="J109" s="503"/>
      <c r="K109" s="503"/>
      <c r="L109" s="503"/>
      <c r="M109" s="593"/>
      <c r="N109" s="622"/>
      <c r="O109" s="593"/>
      <c r="P109" s="622"/>
      <c r="Q109" s="503"/>
      <c r="R109" s="636"/>
    </row>
    <row r="110" spans="1:18" s="203" customFormat="1">
      <c r="A110" s="633">
        <v>39</v>
      </c>
      <c r="B110" s="617" t="s">
        <v>1250</v>
      </c>
      <c r="C110" s="615">
        <v>1.5</v>
      </c>
      <c r="D110" s="615">
        <v>13</v>
      </c>
      <c r="E110" s="501" t="s">
        <v>4623</v>
      </c>
      <c r="F110" s="501" t="s">
        <v>4624</v>
      </c>
      <c r="G110" s="501" t="s">
        <v>4562</v>
      </c>
      <c r="H110" s="262" t="s">
        <v>2646</v>
      </c>
      <c r="I110" s="323">
        <v>1</v>
      </c>
      <c r="J110" s="501" t="s">
        <v>4625</v>
      </c>
      <c r="K110" s="501"/>
      <c r="L110" s="501" t="s">
        <v>42</v>
      </c>
      <c r="M110" s="565"/>
      <c r="N110" s="620">
        <v>49360.5</v>
      </c>
      <c r="O110" s="565"/>
      <c r="P110" s="620">
        <v>49360.5</v>
      </c>
      <c r="Q110" s="501" t="s">
        <v>4626</v>
      </c>
      <c r="R110" s="635" t="s">
        <v>4627</v>
      </c>
    </row>
    <row r="111" spans="1:18" s="203" customFormat="1">
      <c r="A111" s="637"/>
      <c r="B111" s="627"/>
      <c r="C111" s="626"/>
      <c r="D111" s="626"/>
      <c r="E111" s="502"/>
      <c r="F111" s="502"/>
      <c r="G111" s="503"/>
      <c r="H111" s="262" t="s">
        <v>2650</v>
      </c>
      <c r="I111" s="323" t="s">
        <v>4628</v>
      </c>
      <c r="J111" s="502"/>
      <c r="K111" s="502"/>
      <c r="L111" s="502"/>
      <c r="M111" s="592"/>
      <c r="N111" s="621"/>
      <c r="O111" s="592"/>
      <c r="P111" s="621"/>
      <c r="Q111" s="502"/>
      <c r="R111" s="638"/>
    </row>
    <row r="112" spans="1:18" s="203" customFormat="1" ht="38.25">
      <c r="A112" s="637"/>
      <c r="B112" s="627"/>
      <c r="C112" s="626"/>
      <c r="D112" s="626"/>
      <c r="E112" s="502"/>
      <c r="F112" s="502"/>
      <c r="G112" s="210" t="s">
        <v>4629</v>
      </c>
      <c r="H112" s="329" t="s">
        <v>4630</v>
      </c>
      <c r="I112" s="337">
        <v>1000</v>
      </c>
      <c r="J112" s="502"/>
      <c r="K112" s="502"/>
      <c r="L112" s="502"/>
      <c r="M112" s="592"/>
      <c r="N112" s="621"/>
      <c r="O112" s="592"/>
      <c r="P112" s="621"/>
      <c r="Q112" s="502"/>
      <c r="R112" s="638"/>
    </row>
    <row r="113" spans="1:20" s="203" customFormat="1" ht="25.5">
      <c r="A113" s="637"/>
      <c r="B113" s="627"/>
      <c r="C113" s="626"/>
      <c r="D113" s="626"/>
      <c r="E113" s="502"/>
      <c r="F113" s="502"/>
      <c r="G113" s="501" t="s">
        <v>4581</v>
      </c>
      <c r="H113" s="262" t="s">
        <v>4618</v>
      </c>
      <c r="I113" s="323">
        <v>1</v>
      </c>
      <c r="J113" s="502"/>
      <c r="K113" s="502"/>
      <c r="L113" s="502"/>
      <c r="M113" s="592"/>
      <c r="N113" s="621"/>
      <c r="O113" s="592"/>
      <c r="P113" s="621"/>
      <c r="Q113" s="502"/>
      <c r="R113" s="638"/>
    </row>
    <row r="114" spans="1:20" s="203" customFormat="1">
      <c r="A114" s="634"/>
      <c r="B114" s="618"/>
      <c r="C114" s="616"/>
      <c r="D114" s="616"/>
      <c r="E114" s="503"/>
      <c r="F114" s="503"/>
      <c r="G114" s="503"/>
      <c r="H114" s="262" t="s">
        <v>992</v>
      </c>
      <c r="I114" s="323" t="s">
        <v>4628</v>
      </c>
      <c r="J114" s="503"/>
      <c r="K114" s="503"/>
      <c r="L114" s="503"/>
      <c r="M114" s="593"/>
      <c r="N114" s="622"/>
      <c r="O114" s="593"/>
      <c r="P114" s="622"/>
      <c r="Q114" s="503"/>
      <c r="R114" s="636"/>
    </row>
    <row r="115" spans="1:20" s="203" customFormat="1" ht="25.5">
      <c r="A115" s="644">
        <v>40</v>
      </c>
      <c r="B115" s="510" t="s">
        <v>1250</v>
      </c>
      <c r="C115" s="614">
        <v>5</v>
      </c>
      <c r="D115" s="614">
        <v>11</v>
      </c>
      <c r="E115" s="482" t="s">
        <v>4631</v>
      </c>
      <c r="F115" s="482" t="s">
        <v>4632</v>
      </c>
      <c r="G115" s="501" t="s">
        <v>4621</v>
      </c>
      <c r="H115" s="262" t="s">
        <v>4530</v>
      </c>
      <c r="I115" s="323">
        <v>12</v>
      </c>
      <c r="J115" s="482" t="s">
        <v>4633</v>
      </c>
      <c r="K115" s="482"/>
      <c r="L115" s="482" t="s">
        <v>38</v>
      </c>
      <c r="M115" s="558"/>
      <c r="N115" s="620">
        <v>26417.119999999999</v>
      </c>
      <c r="O115" s="558"/>
      <c r="P115" s="620">
        <v>26417.119999999999</v>
      </c>
      <c r="Q115" s="482" t="s">
        <v>4634</v>
      </c>
      <c r="R115" s="643" t="s">
        <v>4635</v>
      </c>
    </row>
    <row r="116" spans="1:20" s="203" customFormat="1">
      <c r="A116" s="645"/>
      <c r="B116" s="617"/>
      <c r="C116" s="615"/>
      <c r="D116" s="615"/>
      <c r="E116" s="501"/>
      <c r="F116" s="501"/>
      <c r="G116" s="503"/>
      <c r="H116" s="329" t="s">
        <v>992</v>
      </c>
      <c r="I116" s="337">
        <v>120</v>
      </c>
      <c r="J116" s="501"/>
      <c r="K116" s="501"/>
      <c r="L116" s="501"/>
      <c r="M116" s="565"/>
      <c r="N116" s="621"/>
      <c r="O116" s="565"/>
      <c r="P116" s="621"/>
      <c r="Q116" s="501"/>
      <c r="R116" s="635"/>
    </row>
    <row r="117" spans="1:20" s="203" customFormat="1" ht="38.25">
      <c r="A117" s="645"/>
      <c r="B117" s="617"/>
      <c r="C117" s="615"/>
      <c r="D117" s="615"/>
      <c r="E117" s="501"/>
      <c r="F117" s="501"/>
      <c r="G117" s="204" t="s">
        <v>4602</v>
      </c>
      <c r="H117" s="329" t="s">
        <v>4603</v>
      </c>
      <c r="I117" s="337">
        <v>250</v>
      </c>
      <c r="J117" s="501"/>
      <c r="K117" s="501"/>
      <c r="L117" s="501"/>
      <c r="M117" s="565"/>
      <c r="N117" s="621"/>
      <c r="O117" s="565"/>
      <c r="P117" s="621"/>
      <c r="Q117" s="501"/>
      <c r="R117" s="635"/>
    </row>
    <row r="118" spans="1:20" s="203" customFormat="1" ht="25.5">
      <c r="A118" s="645"/>
      <c r="B118" s="617"/>
      <c r="C118" s="615"/>
      <c r="D118" s="615"/>
      <c r="E118" s="501"/>
      <c r="F118" s="501"/>
      <c r="G118" s="501" t="s">
        <v>4636</v>
      </c>
      <c r="H118" s="329" t="s">
        <v>4618</v>
      </c>
      <c r="I118" s="337">
        <v>1</v>
      </c>
      <c r="J118" s="501"/>
      <c r="K118" s="501"/>
      <c r="L118" s="501"/>
      <c r="M118" s="565"/>
      <c r="N118" s="621"/>
      <c r="O118" s="565"/>
      <c r="P118" s="621"/>
      <c r="Q118" s="501"/>
      <c r="R118" s="635"/>
    </row>
    <row r="119" spans="1:20" s="203" customFormat="1">
      <c r="A119" s="645"/>
      <c r="B119" s="617"/>
      <c r="C119" s="615"/>
      <c r="D119" s="615"/>
      <c r="E119" s="501"/>
      <c r="F119" s="501"/>
      <c r="G119" s="503"/>
      <c r="H119" s="329" t="s">
        <v>992</v>
      </c>
      <c r="I119" s="337">
        <v>50</v>
      </c>
      <c r="J119" s="501"/>
      <c r="K119" s="501"/>
      <c r="L119" s="501"/>
      <c r="M119" s="565"/>
      <c r="N119" s="621"/>
      <c r="O119" s="565"/>
      <c r="P119" s="621"/>
      <c r="Q119" s="501"/>
      <c r="R119" s="635"/>
    </row>
    <row r="120" spans="1:20" s="203" customFormat="1">
      <c r="A120" s="644"/>
      <c r="B120" s="510"/>
      <c r="C120" s="614"/>
      <c r="D120" s="614"/>
      <c r="E120" s="482"/>
      <c r="F120" s="482"/>
      <c r="G120" s="204" t="s">
        <v>4637</v>
      </c>
      <c r="H120" s="262" t="s">
        <v>1025</v>
      </c>
      <c r="I120" s="323">
        <v>35</v>
      </c>
      <c r="J120" s="482"/>
      <c r="K120" s="482"/>
      <c r="L120" s="494"/>
      <c r="M120" s="558"/>
      <c r="N120" s="622"/>
      <c r="O120" s="558"/>
      <c r="P120" s="622"/>
      <c r="Q120" s="482"/>
      <c r="R120" s="643"/>
    </row>
    <row r="122" spans="1:20">
      <c r="J122" s="185"/>
    </row>
    <row r="123" spans="1:20">
      <c r="J123" s="185"/>
      <c r="K123" s="543" t="s">
        <v>938</v>
      </c>
      <c r="L123" s="543"/>
      <c r="M123" s="543"/>
      <c r="N123" s="543"/>
      <c r="O123" s="543" t="s">
        <v>939</v>
      </c>
      <c r="P123" s="543"/>
      <c r="Q123" s="543"/>
      <c r="R123" s="543"/>
      <c r="S123"/>
      <c r="T123"/>
    </row>
    <row r="124" spans="1:20">
      <c r="J124" s="185"/>
      <c r="K124" s="543">
        <v>2016</v>
      </c>
      <c r="L124" s="543"/>
      <c r="M124" s="543">
        <v>2017</v>
      </c>
      <c r="N124" s="543"/>
      <c r="O124" s="543">
        <v>2016</v>
      </c>
      <c r="P124" s="543"/>
      <c r="Q124" s="543">
        <v>2017</v>
      </c>
      <c r="R124" s="543"/>
      <c r="S124"/>
      <c r="T124"/>
    </row>
    <row r="125" spans="1:20">
      <c r="J125" s="185"/>
      <c r="K125" s="147" t="s">
        <v>940</v>
      </c>
      <c r="L125" s="147" t="s">
        <v>941</v>
      </c>
      <c r="M125" s="147" t="s">
        <v>942</v>
      </c>
      <c r="N125" s="147" t="s">
        <v>941</v>
      </c>
      <c r="O125" s="147" t="s">
        <v>942</v>
      </c>
      <c r="P125" s="147" t="s">
        <v>941</v>
      </c>
      <c r="Q125" s="147" t="s">
        <v>940</v>
      </c>
      <c r="R125" s="147" t="s">
        <v>941</v>
      </c>
      <c r="S125"/>
      <c r="T125"/>
    </row>
    <row r="126" spans="1:20">
      <c r="A126"/>
      <c r="H126"/>
      <c r="I126"/>
      <c r="J126" s="185"/>
      <c r="K126" s="108">
        <v>8</v>
      </c>
      <c r="L126" s="111">
        <v>216000</v>
      </c>
      <c r="M126" s="108">
        <v>11</v>
      </c>
      <c r="N126" s="111">
        <v>279757</v>
      </c>
      <c r="O126" s="108">
        <v>10</v>
      </c>
      <c r="P126" s="111">
        <v>354916.82</v>
      </c>
      <c r="Q126" s="108">
        <v>11</v>
      </c>
      <c r="R126" s="111">
        <v>239887.08</v>
      </c>
      <c r="S126"/>
      <c r="T126"/>
    </row>
    <row r="127" spans="1:20">
      <c r="J127" s="185"/>
    </row>
    <row r="128" spans="1:20">
      <c r="J128" s="185"/>
    </row>
  </sheetData>
  <mergeCells count="472">
    <mergeCell ref="A2:R2"/>
    <mergeCell ref="R115:R120"/>
    <mergeCell ref="G118:G119"/>
    <mergeCell ref="K123:N123"/>
    <mergeCell ref="O123:R123"/>
    <mergeCell ref="K124:L124"/>
    <mergeCell ref="M124:N124"/>
    <mergeCell ref="O124:P124"/>
    <mergeCell ref="Q124:R124"/>
    <mergeCell ref="L115:L120"/>
    <mergeCell ref="M115:M120"/>
    <mergeCell ref="N115:N120"/>
    <mergeCell ref="O115:O120"/>
    <mergeCell ref="P115:P120"/>
    <mergeCell ref="Q115:Q120"/>
    <mergeCell ref="A115:A120"/>
    <mergeCell ref="B115:B120"/>
    <mergeCell ref="C115:C120"/>
    <mergeCell ref="D115:D120"/>
    <mergeCell ref="E115:E120"/>
    <mergeCell ref="F115:F120"/>
    <mergeCell ref="G115:G116"/>
    <mergeCell ref="J115:J120"/>
    <mergeCell ref="K115:K120"/>
    <mergeCell ref="N110:N114"/>
    <mergeCell ref="O110:O114"/>
    <mergeCell ref="P110:P114"/>
    <mergeCell ref="Q110:Q114"/>
    <mergeCell ref="R110:R114"/>
    <mergeCell ref="G113:G114"/>
    <mergeCell ref="A110:A114"/>
    <mergeCell ref="B110:B114"/>
    <mergeCell ref="C110:C114"/>
    <mergeCell ref="D110:D114"/>
    <mergeCell ref="E110:E114"/>
    <mergeCell ref="J106:J109"/>
    <mergeCell ref="K106:K109"/>
    <mergeCell ref="L106:L109"/>
    <mergeCell ref="M106:M109"/>
    <mergeCell ref="F110:F114"/>
    <mergeCell ref="G110:G111"/>
    <mergeCell ref="J110:J114"/>
    <mergeCell ref="K110:K114"/>
    <mergeCell ref="L110:L114"/>
    <mergeCell ref="M110:M114"/>
    <mergeCell ref="P106:P109"/>
    <mergeCell ref="Q106:Q109"/>
    <mergeCell ref="R106:R109"/>
    <mergeCell ref="G108:G109"/>
    <mergeCell ref="N106:N109"/>
    <mergeCell ref="O106:O109"/>
    <mergeCell ref="R102:R105"/>
    <mergeCell ref="G104:G105"/>
    <mergeCell ref="A106:A109"/>
    <mergeCell ref="B106:B109"/>
    <mergeCell ref="C106:C109"/>
    <mergeCell ref="D106:D109"/>
    <mergeCell ref="E106:E109"/>
    <mergeCell ref="F106:F109"/>
    <mergeCell ref="G106:G107"/>
    <mergeCell ref="L102:L105"/>
    <mergeCell ref="M102:M105"/>
    <mergeCell ref="N102:N105"/>
    <mergeCell ref="O102:O105"/>
    <mergeCell ref="P102:P105"/>
    <mergeCell ref="Q102:Q105"/>
    <mergeCell ref="A102:A105"/>
    <mergeCell ref="B102:B105"/>
    <mergeCell ref="C102:C105"/>
    <mergeCell ref="D102:D105"/>
    <mergeCell ref="E102:E105"/>
    <mergeCell ref="F102:F105"/>
    <mergeCell ref="G102:G103"/>
    <mergeCell ref="J102:J105"/>
    <mergeCell ref="K102:K105"/>
    <mergeCell ref="R96:R101"/>
    <mergeCell ref="G98:G99"/>
    <mergeCell ref="H98:H99"/>
    <mergeCell ref="I98:I99"/>
    <mergeCell ref="G100:G101"/>
    <mergeCell ref="G96:G97"/>
    <mergeCell ref="J96:J101"/>
    <mergeCell ref="K96:K101"/>
    <mergeCell ref="L96:L101"/>
    <mergeCell ref="M96:M101"/>
    <mergeCell ref="N96:N101"/>
    <mergeCell ref="A96:A101"/>
    <mergeCell ref="B96:B101"/>
    <mergeCell ref="C96:C101"/>
    <mergeCell ref="D96:D101"/>
    <mergeCell ref="E96:E101"/>
    <mergeCell ref="F96:F101"/>
    <mergeCell ref="O90:O95"/>
    <mergeCell ref="P90:P95"/>
    <mergeCell ref="Q90:Q95"/>
    <mergeCell ref="O96:O101"/>
    <mergeCell ref="P96:P101"/>
    <mergeCell ref="Q96:Q101"/>
    <mergeCell ref="P88:P89"/>
    <mergeCell ref="Q88:Q89"/>
    <mergeCell ref="R88:R89"/>
    <mergeCell ref="A90:A95"/>
    <mergeCell ref="B90:B95"/>
    <mergeCell ref="C90:C95"/>
    <mergeCell ref="D90:D95"/>
    <mergeCell ref="E90:E95"/>
    <mergeCell ref="F90:F95"/>
    <mergeCell ref="J88:J89"/>
    <mergeCell ref="K88:K89"/>
    <mergeCell ref="L88:L89"/>
    <mergeCell ref="M88:M89"/>
    <mergeCell ref="N88:N89"/>
    <mergeCell ref="O88:O89"/>
    <mergeCell ref="R90:R95"/>
    <mergeCell ref="G93:G94"/>
    <mergeCell ref="G90:G91"/>
    <mergeCell ref="J90:J95"/>
    <mergeCell ref="K90:K95"/>
    <mergeCell ref="L90:L95"/>
    <mergeCell ref="M90:M95"/>
    <mergeCell ref="N90:N95"/>
    <mergeCell ref="A88:A89"/>
    <mergeCell ref="B88:B89"/>
    <mergeCell ref="C88:C89"/>
    <mergeCell ref="D88:D89"/>
    <mergeCell ref="E88:E89"/>
    <mergeCell ref="F88:F89"/>
    <mergeCell ref="G88:G89"/>
    <mergeCell ref="K84:K87"/>
    <mergeCell ref="L84:L87"/>
    <mergeCell ref="R82:R83"/>
    <mergeCell ref="L82:L83"/>
    <mergeCell ref="M82:M83"/>
    <mergeCell ref="N82:N83"/>
    <mergeCell ref="O82:O83"/>
    <mergeCell ref="P82:P83"/>
    <mergeCell ref="Q82:Q83"/>
    <mergeCell ref="A84:A87"/>
    <mergeCell ref="B84:B87"/>
    <mergeCell ref="C84:C87"/>
    <mergeCell ref="D84:D87"/>
    <mergeCell ref="E84:E87"/>
    <mergeCell ref="F84:F87"/>
    <mergeCell ref="G84:G86"/>
    <mergeCell ref="J84:J87"/>
    <mergeCell ref="Q84:Q87"/>
    <mergeCell ref="R84:R87"/>
    <mergeCell ref="M84:M87"/>
    <mergeCell ref="N84:N87"/>
    <mergeCell ref="O84:O87"/>
    <mergeCell ref="P84:P87"/>
    <mergeCell ref="N77:N78"/>
    <mergeCell ref="A82:A83"/>
    <mergeCell ref="B82:B83"/>
    <mergeCell ref="C82:C83"/>
    <mergeCell ref="D82:D83"/>
    <mergeCell ref="E82:E83"/>
    <mergeCell ref="F82:F83"/>
    <mergeCell ref="J82:J83"/>
    <mergeCell ref="K82:K83"/>
    <mergeCell ref="R75:R76"/>
    <mergeCell ref="L75:L76"/>
    <mergeCell ref="M75:M76"/>
    <mergeCell ref="N75:N76"/>
    <mergeCell ref="O75:O76"/>
    <mergeCell ref="P75:P76"/>
    <mergeCell ref="Q75:Q76"/>
    <mergeCell ref="A77:A78"/>
    <mergeCell ref="B77:B78"/>
    <mergeCell ref="C77:C78"/>
    <mergeCell ref="D77:D78"/>
    <mergeCell ref="E77:E78"/>
    <mergeCell ref="F77:F78"/>
    <mergeCell ref="G77:G78"/>
    <mergeCell ref="H77:H78"/>
    <mergeCell ref="O77:O78"/>
    <mergeCell ref="P77:P78"/>
    <mergeCell ref="Q77:Q78"/>
    <mergeCell ref="R77:R78"/>
    <mergeCell ref="I77:I78"/>
    <mergeCell ref="J77:J78"/>
    <mergeCell ref="K77:K78"/>
    <mergeCell ref="L77:L78"/>
    <mergeCell ref="M77:M78"/>
    <mergeCell ref="A75:A76"/>
    <mergeCell ref="B75:B76"/>
    <mergeCell ref="C75:C76"/>
    <mergeCell ref="D75:D76"/>
    <mergeCell ref="E75:E76"/>
    <mergeCell ref="F75:F76"/>
    <mergeCell ref="G75:G76"/>
    <mergeCell ref="J75:J76"/>
    <mergeCell ref="K75:K76"/>
    <mergeCell ref="Q71:Q74"/>
    <mergeCell ref="R71:R74"/>
    <mergeCell ref="G73:G74"/>
    <mergeCell ref="F71:F74"/>
    <mergeCell ref="G71:G72"/>
    <mergeCell ref="J71:J74"/>
    <mergeCell ref="K71:K74"/>
    <mergeCell ref="L71:L74"/>
    <mergeCell ref="M71:M74"/>
    <mergeCell ref="O69:O70"/>
    <mergeCell ref="P69:P70"/>
    <mergeCell ref="Q69:Q70"/>
    <mergeCell ref="R69:R70"/>
    <mergeCell ref="A71:A74"/>
    <mergeCell ref="B71:B74"/>
    <mergeCell ref="C71:C74"/>
    <mergeCell ref="D71:D74"/>
    <mergeCell ref="E71:E74"/>
    <mergeCell ref="G69:G70"/>
    <mergeCell ref="J69:J70"/>
    <mergeCell ref="K69:K70"/>
    <mergeCell ref="L69:L70"/>
    <mergeCell ref="M69:M70"/>
    <mergeCell ref="N69:N70"/>
    <mergeCell ref="A69:A70"/>
    <mergeCell ref="B69:B70"/>
    <mergeCell ref="C69:C70"/>
    <mergeCell ref="D69:D70"/>
    <mergeCell ref="E69:E70"/>
    <mergeCell ref="F69:F70"/>
    <mergeCell ref="N71:N74"/>
    <mergeCell ref="O71:O74"/>
    <mergeCell ref="P71:P74"/>
    <mergeCell ref="P67:P68"/>
    <mergeCell ref="Q67:Q68"/>
    <mergeCell ref="R67:R68"/>
    <mergeCell ref="F67:F68"/>
    <mergeCell ref="G67:G68"/>
    <mergeCell ref="J67:J68"/>
    <mergeCell ref="K67:K68"/>
    <mergeCell ref="L67:L68"/>
    <mergeCell ref="M67:M68"/>
    <mergeCell ref="A67:A68"/>
    <mergeCell ref="B67:B68"/>
    <mergeCell ref="C67:C68"/>
    <mergeCell ref="D67:D68"/>
    <mergeCell ref="E67:E68"/>
    <mergeCell ref="L60:L66"/>
    <mergeCell ref="M60:M66"/>
    <mergeCell ref="N60:N66"/>
    <mergeCell ref="O60:O66"/>
    <mergeCell ref="F60:F66"/>
    <mergeCell ref="G60:G64"/>
    <mergeCell ref="H60:H64"/>
    <mergeCell ref="I60:I64"/>
    <mergeCell ref="J60:J66"/>
    <mergeCell ref="K60:K66"/>
    <mergeCell ref="N67:N68"/>
    <mergeCell ref="O67:O68"/>
    <mergeCell ref="P58:P59"/>
    <mergeCell ref="Q58:Q59"/>
    <mergeCell ref="R58:R59"/>
    <mergeCell ref="A60:A66"/>
    <mergeCell ref="B60:B66"/>
    <mergeCell ref="C60:C66"/>
    <mergeCell ref="D60:D66"/>
    <mergeCell ref="E60:E66"/>
    <mergeCell ref="I58:I59"/>
    <mergeCell ref="J58:J59"/>
    <mergeCell ref="K58:K59"/>
    <mergeCell ref="L58:L59"/>
    <mergeCell ref="M58:M59"/>
    <mergeCell ref="N58:N59"/>
    <mergeCell ref="R60:R66"/>
    <mergeCell ref="G65:G66"/>
    <mergeCell ref="H65:H66"/>
    <mergeCell ref="I65:I66"/>
    <mergeCell ref="P60:P66"/>
    <mergeCell ref="Q60:Q66"/>
    <mergeCell ref="A58:A59"/>
    <mergeCell ref="B58:B59"/>
    <mergeCell ref="C58:C59"/>
    <mergeCell ref="D58:D59"/>
    <mergeCell ref="E58:E59"/>
    <mergeCell ref="F58:F59"/>
    <mergeCell ref="G58:G59"/>
    <mergeCell ref="H58:H59"/>
    <mergeCell ref="O58:O59"/>
    <mergeCell ref="G51:G56"/>
    <mergeCell ref="H51:H56"/>
    <mergeCell ref="I51:I56"/>
    <mergeCell ref="J51:J56"/>
    <mergeCell ref="K51:K56"/>
    <mergeCell ref="L51:L56"/>
    <mergeCell ref="A51:A56"/>
    <mergeCell ref="B51:B56"/>
    <mergeCell ref="C51:C56"/>
    <mergeCell ref="D51:D56"/>
    <mergeCell ref="E51:E56"/>
    <mergeCell ref="F51:F56"/>
    <mergeCell ref="F47:F49"/>
    <mergeCell ref="G47:G49"/>
    <mergeCell ref="J47:J49"/>
    <mergeCell ref="K47:K49"/>
    <mergeCell ref="L47:L49"/>
    <mergeCell ref="M47:M49"/>
    <mergeCell ref="A47:A49"/>
    <mergeCell ref="B47:B49"/>
    <mergeCell ref="C47:C49"/>
    <mergeCell ref="D47:D49"/>
    <mergeCell ref="E47:E49"/>
    <mergeCell ref="N47:N49"/>
    <mergeCell ref="O47:O49"/>
    <mergeCell ref="P47:P49"/>
    <mergeCell ref="M51:M56"/>
    <mergeCell ref="N51:N56"/>
    <mergeCell ref="O51:O56"/>
    <mergeCell ref="P51:P56"/>
    <mergeCell ref="Q47:Q49"/>
    <mergeCell ref="R47:R49"/>
    <mergeCell ref="Q51:Q56"/>
    <mergeCell ref="R51:R56"/>
    <mergeCell ref="F43:F46"/>
    <mergeCell ref="G43:G46"/>
    <mergeCell ref="J43:J46"/>
    <mergeCell ref="K43:K46"/>
    <mergeCell ref="A43:A46"/>
    <mergeCell ref="B43:B46"/>
    <mergeCell ref="C43:C46"/>
    <mergeCell ref="D43:D46"/>
    <mergeCell ref="E43:E46"/>
    <mergeCell ref="R36:R41"/>
    <mergeCell ref="G36:G41"/>
    <mergeCell ref="J36:J41"/>
    <mergeCell ref="K36:K41"/>
    <mergeCell ref="L36:L41"/>
    <mergeCell ref="M36:M41"/>
    <mergeCell ref="N36:N41"/>
    <mergeCell ref="N43:N46"/>
    <mergeCell ref="O43:O46"/>
    <mergeCell ref="P43:P46"/>
    <mergeCell ref="L43:L46"/>
    <mergeCell ref="M43:M46"/>
    <mergeCell ref="Q43:Q46"/>
    <mergeCell ref="R43:R46"/>
    <mergeCell ref="A36:A41"/>
    <mergeCell ref="B36:B41"/>
    <mergeCell ref="C36:C41"/>
    <mergeCell ref="D36:D41"/>
    <mergeCell ref="E36:E41"/>
    <mergeCell ref="F36:F41"/>
    <mergeCell ref="O36:O41"/>
    <mergeCell ref="P36:P41"/>
    <mergeCell ref="Q36:Q41"/>
    <mergeCell ref="J30:J35"/>
    <mergeCell ref="K30:K35"/>
    <mergeCell ref="P25:P27"/>
    <mergeCell ref="Q25:Q27"/>
    <mergeCell ref="R25:R27"/>
    <mergeCell ref="A30:A35"/>
    <mergeCell ref="B30:B35"/>
    <mergeCell ref="C30:C35"/>
    <mergeCell ref="D30:D35"/>
    <mergeCell ref="E30:E35"/>
    <mergeCell ref="F30:F35"/>
    <mergeCell ref="J25:J27"/>
    <mergeCell ref="K25:K27"/>
    <mergeCell ref="L25:L27"/>
    <mergeCell ref="M25:M27"/>
    <mergeCell ref="N25:N27"/>
    <mergeCell ref="O25:O27"/>
    <mergeCell ref="O30:O35"/>
    <mergeCell ref="P30:P35"/>
    <mergeCell ref="Q30:Q35"/>
    <mergeCell ref="A23:A24"/>
    <mergeCell ref="B23:B24"/>
    <mergeCell ref="C23:C24"/>
    <mergeCell ref="D23:D24"/>
    <mergeCell ref="E23:E24"/>
    <mergeCell ref="F23:F24"/>
    <mergeCell ref="G23:G24"/>
    <mergeCell ref="R30:R35"/>
    <mergeCell ref="L30:L35"/>
    <mergeCell ref="M30:M35"/>
    <mergeCell ref="N30:N35"/>
    <mergeCell ref="A25:A27"/>
    <mergeCell ref="B25:B27"/>
    <mergeCell ref="C25:C27"/>
    <mergeCell ref="D25:D27"/>
    <mergeCell ref="E25:E27"/>
    <mergeCell ref="F25:F27"/>
    <mergeCell ref="G25:G27"/>
    <mergeCell ref="P23:P24"/>
    <mergeCell ref="Q23:Q24"/>
    <mergeCell ref="R23:R24"/>
    <mergeCell ref="L23:L24"/>
    <mergeCell ref="M23:M24"/>
    <mergeCell ref="G30:G35"/>
    <mergeCell ref="R14:R17"/>
    <mergeCell ref="L14:L17"/>
    <mergeCell ref="M14:M17"/>
    <mergeCell ref="N23:N24"/>
    <mergeCell ref="O23:O24"/>
    <mergeCell ref="J23:J24"/>
    <mergeCell ref="K23:K24"/>
    <mergeCell ref="O14:O17"/>
    <mergeCell ref="P14:P17"/>
    <mergeCell ref="Q14:Q17"/>
    <mergeCell ref="Q18:Q20"/>
    <mergeCell ref="R18:R20"/>
    <mergeCell ref="N18:N20"/>
    <mergeCell ref="O18:O20"/>
    <mergeCell ref="P18:P20"/>
    <mergeCell ref="N14:N17"/>
    <mergeCell ref="A14:A17"/>
    <mergeCell ref="B14:B17"/>
    <mergeCell ref="C14:C17"/>
    <mergeCell ref="D14:D17"/>
    <mergeCell ref="E14:E17"/>
    <mergeCell ref="F14:F17"/>
    <mergeCell ref="K18:K20"/>
    <mergeCell ref="L18:L20"/>
    <mergeCell ref="M18:M20"/>
    <mergeCell ref="A18:A20"/>
    <mergeCell ref="B18:B20"/>
    <mergeCell ref="C18:C20"/>
    <mergeCell ref="D18:D20"/>
    <mergeCell ref="E18:E20"/>
    <mergeCell ref="F18:F20"/>
    <mergeCell ref="G18:G20"/>
    <mergeCell ref="J18:J20"/>
    <mergeCell ref="G14:G17"/>
    <mergeCell ref="J14:J17"/>
    <mergeCell ref="K14:K17"/>
    <mergeCell ref="A12:A13"/>
    <mergeCell ref="B12:B13"/>
    <mergeCell ref="C12:C13"/>
    <mergeCell ref="D12:D13"/>
    <mergeCell ref="E12:E13"/>
    <mergeCell ref="F12:F13"/>
    <mergeCell ref="G12:G13"/>
    <mergeCell ref="J12:J13"/>
    <mergeCell ref="K12:K13"/>
    <mergeCell ref="R10:R11"/>
    <mergeCell ref="K10:K11"/>
    <mergeCell ref="L10:L11"/>
    <mergeCell ref="M10:M11"/>
    <mergeCell ref="N10:N11"/>
    <mergeCell ref="O10:O11"/>
    <mergeCell ref="P10:P11"/>
    <mergeCell ref="L12:L13"/>
    <mergeCell ref="M12:M13"/>
    <mergeCell ref="N12:N13"/>
    <mergeCell ref="O12:O13"/>
    <mergeCell ref="P12:P13"/>
    <mergeCell ref="Q12:Q13"/>
    <mergeCell ref="A10:A11"/>
    <mergeCell ref="B10:B11"/>
    <mergeCell ref="C10:C11"/>
    <mergeCell ref="D10:D11"/>
    <mergeCell ref="E10:E11"/>
    <mergeCell ref="F10:F11"/>
    <mergeCell ref="G10:G11"/>
    <mergeCell ref="J10:J11"/>
    <mergeCell ref="Q10:Q11"/>
    <mergeCell ref="Q4:Q5"/>
    <mergeCell ref="R4:R5"/>
    <mergeCell ref="G4:G5"/>
    <mergeCell ref="H4:I4"/>
    <mergeCell ref="J4:J5"/>
    <mergeCell ref="K4:L4"/>
    <mergeCell ref="M4:N4"/>
    <mergeCell ref="O4:P4"/>
    <mergeCell ref="A4:A5"/>
    <mergeCell ref="B4:B5"/>
    <mergeCell ref="C4:C5"/>
    <mergeCell ref="D4:D5"/>
    <mergeCell ref="E4:E5"/>
    <mergeCell ref="F4:F5"/>
  </mergeCells>
  <pageMargins left="0.25" right="0.25" top="0.75" bottom="0.75" header="0.3" footer="0.3"/>
  <pageSetup paperSize="8" scale="54" fitToHeight="0" orientation="landscape" horizontalDpi="4294967292"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8"/>
  <sheetViews>
    <sheetView topLeftCell="E70" zoomScale="60" zoomScaleNormal="60" workbookViewId="0">
      <selection activeCell="K78" sqref="K78:R78"/>
    </sheetView>
  </sheetViews>
  <sheetFormatPr defaultRowHeight="15"/>
  <cols>
    <col min="1" max="1" width="4.7109375" bestFit="1" customWidth="1"/>
    <col min="2" max="2" width="8.85546875" bestFit="1" customWidth="1"/>
    <col min="3" max="3" width="10" bestFit="1" customWidth="1"/>
    <col min="4" max="4" width="9.7109375" bestFit="1" customWidth="1"/>
    <col min="5" max="5" width="59.7109375" bestFit="1" customWidth="1"/>
    <col min="6" max="6" width="57.85546875" bestFit="1" customWidth="1"/>
    <col min="7" max="7" width="35.28515625" bestFit="1" customWidth="1"/>
    <col min="8" max="8" width="19.140625" bestFit="1" customWidth="1"/>
    <col min="9" max="9" width="10.42578125" customWidth="1"/>
    <col min="10" max="10" width="30" customWidth="1"/>
    <col min="11" max="11" width="22.140625" customWidth="1"/>
    <col min="12" max="12" width="19.5703125" customWidth="1"/>
    <col min="13" max="13" width="21.5703125" customWidth="1"/>
    <col min="14" max="14" width="15.28515625" style="139" customWidth="1"/>
    <col min="15" max="15" width="20.5703125" customWidth="1"/>
    <col min="16" max="16" width="17" style="139" customWidth="1"/>
    <col min="17" max="17" width="22.85546875" customWidth="1"/>
    <col min="18" max="18" width="14.7109375" customWidth="1"/>
    <col min="19" max="19" width="15.28515625" customWidth="1"/>
    <col min="259" max="259" width="4.7109375" bestFit="1" customWidth="1"/>
    <col min="260" max="260" width="9.7109375" bestFit="1" customWidth="1"/>
    <col min="261" max="261" width="10" bestFit="1" customWidth="1"/>
    <col min="262" max="262" width="8.85546875" bestFit="1" customWidth="1"/>
    <col min="263" max="263" width="22.85546875" customWidth="1"/>
    <col min="264" max="264" width="59.7109375" bestFit="1" customWidth="1"/>
    <col min="265" max="265" width="57.85546875" bestFit="1" customWidth="1"/>
    <col min="266" max="266" width="35.28515625" bestFit="1" customWidth="1"/>
    <col min="267" max="267" width="28.140625" bestFit="1" customWidth="1"/>
    <col min="268" max="268" width="33.140625" bestFit="1" customWidth="1"/>
    <col min="269" max="269" width="26" bestFit="1" customWidth="1"/>
    <col min="270" max="270" width="19.140625" bestFit="1" customWidth="1"/>
    <col min="271" max="271" width="10.42578125" customWidth="1"/>
    <col min="272" max="272" width="11.85546875" customWidth="1"/>
    <col min="273" max="273" width="14.7109375" customWidth="1"/>
    <col min="274" max="274" width="9" bestFit="1" customWidth="1"/>
    <col min="275" max="275" width="15.28515625" customWidth="1"/>
    <col min="515" max="515" width="4.7109375" bestFit="1" customWidth="1"/>
    <col min="516" max="516" width="9.7109375" bestFit="1" customWidth="1"/>
    <col min="517" max="517" width="10" bestFit="1" customWidth="1"/>
    <col min="518" max="518" width="8.85546875" bestFit="1" customWidth="1"/>
    <col min="519" max="519" width="22.85546875" customWidth="1"/>
    <col min="520" max="520" width="59.7109375" bestFit="1" customWidth="1"/>
    <col min="521" max="521" width="57.85546875" bestFit="1" customWidth="1"/>
    <col min="522" max="522" width="35.28515625" bestFit="1" customWidth="1"/>
    <col min="523" max="523" width="28.140625" bestFit="1" customWidth="1"/>
    <col min="524" max="524" width="33.140625" bestFit="1" customWidth="1"/>
    <col min="525" max="525" width="26" bestFit="1" customWidth="1"/>
    <col min="526" max="526" width="19.140625" bestFit="1" customWidth="1"/>
    <col min="527" max="527" width="10.42578125" customWidth="1"/>
    <col min="528" max="528" width="11.85546875" customWidth="1"/>
    <col min="529" max="529" width="14.7109375" customWidth="1"/>
    <col min="530" max="530" width="9" bestFit="1" customWidth="1"/>
    <col min="531" max="531" width="15.28515625" customWidth="1"/>
    <col min="771" max="771" width="4.7109375" bestFit="1" customWidth="1"/>
    <col min="772" max="772" width="9.7109375" bestFit="1" customWidth="1"/>
    <col min="773" max="773" width="10" bestFit="1" customWidth="1"/>
    <col min="774" max="774" width="8.85546875" bestFit="1" customWidth="1"/>
    <col min="775" max="775" width="22.85546875" customWidth="1"/>
    <col min="776" max="776" width="59.7109375" bestFit="1" customWidth="1"/>
    <col min="777" max="777" width="57.85546875" bestFit="1" customWidth="1"/>
    <col min="778" max="778" width="35.28515625" bestFit="1" customWidth="1"/>
    <col min="779" max="779" width="28.140625" bestFit="1" customWidth="1"/>
    <col min="780" max="780" width="33.140625" bestFit="1" customWidth="1"/>
    <col min="781" max="781" width="26" bestFit="1" customWidth="1"/>
    <col min="782" max="782" width="19.140625" bestFit="1" customWidth="1"/>
    <col min="783" max="783" width="10.42578125" customWidth="1"/>
    <col min="784" max="784" width="11.85546875" customWidth="1"/>
    <col min="785" max="785" width="14.7109375" customWidth="1"/>
    <col min="786" max="786" width="9" bestFit="1" customWidth="1"/>
    <col min="787" max="787" width="15.28515625" customWidth="1"/>
    <col min="1027" max="1027" width="4.7109375" bestFit="1" customWidth="1"/>
    <col min="1028" max="1028" width="9.7109375" bestFit="1" customWidth="1"/>
    <col min="1029" max="1029" width="10" bestFit="1" customWidth="1"/>
    <col min="1030" max="1030" width="8.85546875" bestFit="1" customWidth="1"/>
    <col min="1031" max="1031" width="22.85546875" customWidth="1"/>
    <col min="1032" max="1032" width="59.7109375" bestFit="1" customWidth="1"/>
    <col min="1033" max="1033" width="57.85546875" bestFit="1" customWidth="1"/>
    <col min="1034" max="1034" width="35.28515625" bestFit="1" customWidth="1"/>
    <col min="1035" max="1035" width="28.140625" bestFit="1" customWidth="1"/>
    <col min="1036" max="1036" width="33.140625" bestFit="1" customWidth="1"/>
    <col min="1037" max="1037" width="26" bestFit="1" customWidth="1"/>
    <col min="1038" max="1038" width="19.140625" bestFit="1" customWidth="1"/>
    <col min="1039" max="1039" width="10.42578125" customWidth="1"/>
    <col min="1040" max="1040" width="11.85546875" customWidth="1"/>
    <col min="1041" max="1041" width="14.7109375" customWidth="1"/>
    <col min="1042" max="1042" width="9" bestFit="1" customWidth="1"/>
    <col min="1043" max="1043" width="15.28515625" customWidth="1"/>
    <col min="1283" max="1283" width="4.7109375" bestFit="1" customWidth="1"/>
    <col min="1284" max="1284" width="9.7109375" bestFit="1" customWidth="1"/>
    <col min="1285" max="1285" width="10" bestFit="1" customWidth="1"/>
    <col min="1286" max="1286" width="8.85546875" bestFit="1" customWidth="1"/>
    <col min="1287" max="1287" width="22.85546875" customWidth="1"/>
    <col min="1288" max="1288" width="59.7109375" bestFit="1" customWidth="1"/>
    <col min="1289" max="1289" width="57.85546875" bestFit="1" customWidth="1"/>
    <col min="1290" max="1290" width="35.28515625" bestFit="1" customWidth="1"/>
    <col min="1291" max="1291" width="28.140625" bestFit="1" customWidth="1"/>
    <col min="1292" max="1292" width="33.140625" bestFit="1" customWidth="1"/>
    <col min="1293" max="1293" width="26" bestFit="1" customWidth="1"/>
    <col min="1294" max="1294" width="19.140625" bestFit="1" customWidth="1"/>
    <col min="1295" max="1295" width="10.42578125" customWidth="1"/>
    <col min="1296" max="1296" width="11.85546875" customWidth="1"/>
    <col min="1297" max="1297" width="14.7109375" customWidth="1"/>
    <col min="1298" max="1298" width="9" bestFit="1" customWidth="1"/>
    <col min="1299" max="1299" width="15.28515625" customWidth="1"/>
    <col min="1539" max="1539" width="4.7109375" bestFit="1" customWidth="1"/>
    <col min="1540" max="1540" width="9.7109375" bestFit="1" customWidth="1"/>
    <col min="1541" max="1541" width="10" bestFit="1" customWidth="1"/>
    <col min="1542" max="1542" width="8.85546875" bestFit="1" customWidth="1"/>
    <col min="1543" max="1543" width="22.85546875" customWidth="1"/>
    <col min="1544" max="1544" width="59.7109375" bestFit="1" customWidth="1"/>
    <col min="1545" max="1545" width="57.85546875" bestFit="1" customWidth="1"/>
    <col min="1546" max="1546" width="35.28515625" bestFit="1" customWidth="1"/>
    <col min="1547" max="1547" width="28.140625" bestFit="1" customWidth="1"/>
    <col min="1548" max="1548" width="33.140625" bestFit="1" customWidth="1"/>
    <col min="1549" max="1549" width="26" bestFit="1" customWidth="1"/>
    <col min="1550" max="1550" width="19.140625" bestFit="1" customWidth="1"/>
    <col min="1551" max="1551" width="10.42578125" customWidth="1"/>
    <col min="1552" max="1552" width="11.85546875" customWidth="1"/>
    <col min="1553" max="1553" width="14.7109375" customWidth="1"/>
    <col min="1554" max="1554" width="9" bestFit="1" customWidth="1"/>
    <col min="1555" max="1555" width="15.28515625" customWidth="1"/>
    <col min="1795" max="1795" width="4.7109375" bestFit="1" customWidth="1"/>
    <col min="1796" max="1796" width="9.7109375" bestFit="1" customWidth="1"/>
    <col min="1797" max="1797" width="10" bestFit="1" customWidth="1"/>
    <col min="1798" max="1798" width="8.85546875" bestFit="1" customWidth="1"/>
    <col min="1799" max="1799" width="22.85546875" customWidth="1"/>
    <col min="1800" max="1800" width="59.7109375" bestFit="1" customWidth="1"/>
    <col min="1801" max="1801" width="57.85546875" bestFit="1" customWidth="1"/>
    <col min="1802" max="1802" width="35.28515625" bestFit="1" customWidth="1"/>
    <col min="1803" max="1803" width="28.140625" bestFit="1" customWidth="1"/>
    <col min="1804" max="1804" width="33.140625" bestFit="1" customWidth="1"/>
    <col min="1805" max="1805" width="26" bestFit="1" customWidth="1"/>
    <col min="1806" max="1806" width="19.140625" bestFit="1" customWidth="1"/>
    <col min="1807" max="1807" width="10.42578125" customWidth="1"/>
    <col min="1808" max="1808" width="11.85546875" customWidth="1"/>
    <col min="1809" max="1809" width="14.7109375" customWidth="1"/>
    <col min="1810" max="1810" width="9" bestFit="1" customWidth="1"/>
    <col min="1811" max="1811" width="15.28515625" customWidth="1"/>
    <col min="2051" max="2051" width="4.7109375" bestFit="1" customWidth="1"/>
    <col min="2052" max="2052" width="9.7109375" bestFit="1" customWidth="1"/>
    <col min="2053" max="2053" width="10" bestFit="1" customWidth="1"/>
    <col min="2054" max="2054" width="8.85546875" bestFit="1" customWidth="1"/>
    <col min="2055" max="2055" width="22.85546875" customWidth="1"/>
    <col min="2056" max="2056" width="59.7109375" bestFit="1" customWidth="1"/>
    <col min="2057" max="2057" width="57.85546875" bestFit="1" customWidth="1"/>
    <col min="2058" max="2058" width="35.28515625" bestFit="1" customWidth="1"/>
    <col min="2059" max="2059" width="28.140625" bestFit="1" customWidth="1"/>
    <col min="2060" max="2060" width="33.140625" bestFit="1" customWidth="1"/>
    <col min="2061" max="2061" width="26" bestFit="1" customWidth="1"/>
    <col min="2062" max="2062" width="19.140625" bestFit="1" customWidth="1"/>
    <col min="2063" max="2063" width="10.42578125" customWidth="1"/>
    <col min="2064" max="2064" width="11.85546875" customWidth="1"/>
    <col min="2065" max="2065" width="14.7109375" customWidth="1"/>
    <col min="2066" max="2066" width="9" bestFit="1" customWidth="1"/>
    <col min="2067" max="2067" width="15.28515625" customWidth="1"/>
    <col min="2307" max="2307" width="4.7109375" bestFit="1" customWidth="1"/>
    <col min="2308" max="2308" width="9.7109375" bestFit="1" customWidth="1"/>
    <col min="2309" max="2309" width="10" bestFit="1" customWidth="1"/>
    <col min="2310" max="2310" width="8.85546875" bestFit="1" customWidth="1"/>
    <col min="2311" max="2311" width="22.85546875" customWidth="1"/>
    <col min="2312" max="2312" width="59.7109375" bestFit="1" customWidth="1"/>
    <col min="2313" max="2313" width="57.85546875" bestFit="1" customWidth="1"/>
    <col min="2314" max="2314" width="35.28515625" bestFit="1" customWidth="1"/>
    <col min="2315" max="2315" width="28.140625" bestFit="1" customWidth="1"/>
    <col min="2316" max="2316" width="33.140625" bestFit="1" customWidth="1"/>
    <col min="2317" max="2317" width="26" bestFit="1" customWidth="1"/>
    <col min="2318" max="2318" width="19.140625" bestFit="1" customWidth="1"/>
    <col min="2319" max="2319" width="10.42578125" customWidth="1"/>
    <col min="2320" max="2320" width="11.85546875" customWidth="1"/>
    <col min="2321" max="2321" width="14.7109375" customWidth="1"/>
    <col min="2322" max="2322" width="9" bestFit="1" customWidth="1"/>
    <col min="2323" max="2323" width="15.28515625" customWidth="1"/>
    <col min="2563" max="2563" width="4.7109375" bestFit="1" customWidth="1"/>
    <col min="2564" max="2564" width="9.7109375" bestFit="1" customWidth="1"/>
    <col min="2565" max="2565" width="10" bestFit="1" customWidth="1"/>
    <col min="2566" max="2566" width="8.85546875" bestFit="1" customWidth="1"/>
    <col min="2567" max="2567" width="22.85546875" customWidth="1"/>
    <col min="2568" max="2568" width="59.7109375" bestFit="1" customWidth="1"/>
    <col min="2569" max="2569" width="57.85546875" bestFit="1" customWidth="1"/>
    <col min="2570" max="2570" width="35.28515625" bestFit="1" customWidth="1"/>
    <col min="2571" max="2571" width="28.140625" bestFit="1" customWidth="1"/>
    <col min="2572" max="2572" width="33.140625" bestFit="1" customWidth="1"/>
    <col min="2573" max="2573" width="26" bestFit="1" customWidth="1"/>
    <col min="2574" max="2574" width="19.140625" bestFit="1" customWidth="1"/>
    <col min="2575" max="2575" width="10.42578125" customWidth="1"/>
    <col min="2576" max="2576" width="11.85546875" customWidth="1"/>
    <col min="2577" max="2577" width="14.7109375" customWidth="1"/>
    <col min="2578" max="2578" width="9" bestFit="1" customWidth="1"/>
    <col min="2579" max="2579" width="15.28515625" customWidth="1"/>
    <col min="2819" max="2819" width="4.7109375" bestFit="1" customWidth="1"/>
    <col min="2820" max="2820" width="9.7109375" bestFit="1" customWidth="1"/>
    <col min="2821" max="2821" width="10" bestFit="1" customWidth="1"/>
    <col min="2822" max="2822" width="8.85546875" bestFit="1" customWidth="1"/>
    <col min="2823" max="2823" width="22.85546875" customWidth="1"/>
    <col min="2824" max="2824" width="59.7109375" bestFit="1" customWidth="1"/>
    <col min="2825" max="2825" width="57.85546875" bestFit="1" customWidth="1"/>
    <col min="2826" max="2826" width="35.28515625" bestFit="1" customWidth="1"/>
    <col min="2827" max="2827" width="28.140625" bestFit="1" customWidth="1"/>
    <col min="2828" max="2828" width="33.140625" bestFit="1" customWidth="1"/>
    <col min="2829" max="2829" width="26" bestFit="1" customWidth="1"/>
    <col min="2830" max="2830" width="19.140625" bestFit="1" customWidth="1"/>
    <col min="2831" max="2831" width="10.42578125" customWidth="1"/>
    <col min="2832" max="2832" width="11.85546875" customWidth="1"/>
    <col min="2833" max="2833" width="14.7109375" customWidth="1"/>
    <col min="2834" max="2834" width="9" bestFit="1" customWidth="1"/>
    <col min="2835" max="2835" width="15.28515625" customWidth="1"/>
    <col min="3075" max="3075" width="4.7109375" bestFit="1" customWidth="1"/>
    <col min="3076" max="3076" width="9.7109375" bestFit="1" customWidth="1"/>
    <col min="3077" max="3077" width="10" bestFit="1" customWidth="1"/>
    <col min="3078" max="3078" width="8.85546875" bestFit="1" customWidth="1"/>
    <col min="3079" max="3079" width="22.85546875" customWidth="1"/>
    <col min="3080" max="3080" width="59.7109375" bestFit="1" customWidth="1"/>
    <col min="3081" max="3081" width="57.85546875" bestFit="1" customWidth="1"/>
    <col min="3082" max="3082" width="35.28515625" bestFit="1" customWidth="1"/>
    <col min="3083" max="3083" width="28.140625" bestFit="1" customWidth="1"/>
    <col min="3084" max="3084" width="33.140625" bestFit="1" customWidth="1"/>
    <col min="3085" max="3085" width="26" bestFit="1" customWidth="1"/>
    <col min="3086" max="3086" width="19.140625" bestFit="1" customWidth="1"/>
    <col min="3087" max="3087" width="10.42578125" customWidth="1"/>
    <col min="3088" max="3088" width="11.85546875" customWidth="1"/>
    <col min="3089" max="3089" width="14.7109375" customWidth="1"/>
    <col min="3090" max="3090" width="9" bestFit="1" customWidth="1"/>
    <col min="3091" max="3091" width="15.28515625" customWidth="1"/>
    <col min="3331" max="3331" width="4.7109375" bestFit="1" customWidth="1"/>
    <col min="3332" max="3332" width="9.7109375" bestFit="1" customWidth="1"/>
    <col min="3333" max="3333" width="10" bestFit="1" customWidth="1"/>
    <col min="3334" max="3334" width="8.85546875" bestFit="1" customWidth="1"/>
    <col min="3335" max="3335" width="22.85546875" customWidth="1"/>
    <col min="3336" max="3336" width="59.7109375" bestFit="1" customWidth="1"/>
    <col min="3337" max="3337" width="57.85546875" bestFit="1" customWidth="1"/>
    <col min="3338" max="3338" width="35.28515625" bestFit="1" customWidth="1"/>
    <col min="3339" max="3339" width="28.140625" bestFit="1" customWidth="1"/>
    <col min="3340" max="3340" width="33.140625" bestFit="1" customWidth="1"/>
    <col min="3341" max="3341" width="26" bestFit="1" customWidth="1"/>
    <col min="3342" max="3342" width="19.140625" bestFit="1" customWidth="1"/>
    <col min="3343" max="3343" width="10.42578125" customWidth="1"/>
    <col min="3344" max="3344" width="11.85546875" customWidth="1"/>
    <col min="3345" max="3345" width="14.7109375" customWidth="1"/>
    <col min="3346" max="3346" width="9" bestFit="1" customWidth="1"/>
    <col min="3347" max="3347" width="15.28515625" customWidth="1"/>
    <col min="3587" max="3587" width="4.7109375" bestFit="1" customWidth="1"/>
    <col min="3588" max="3588" width="9.7109375" bestFit="1" customWidth="1"/>
    <col min="3589" max="3589" width="10" bestFit="1" customWidth="1"/>
    <col min="3590" max="3590" width="8.85546875" bestFit="1" customWidth="1"/>
    <col min="3591" max="3591" width="22.85546875" customWidth="1"/>
    <col min="3592" max="3592" width="59.7109375" bestFit="1" customWidth="1"/>
    <col min="3593" max="3593" width="57.85546875" bestFit="1" customWidth="1"/>
    <col min="3594" max="3594" width="35.28515625" bestFit="1" customWidth="1"/>
    <col min="3595" max="3595" width="28.140625" bestFit="1" customWidth="1"/>
    <col min="3596" max="3596" width="33.140625" bestFit="1" customWidth="1"/>
    <col min="3597" max="3597" width="26" bestFit="1" customWidth="1"/>
    <col min="3598" max="3598" width="19.140625" bestFit="1" customWidth="1"/>
    <col min="3599" max="3599" width="10.42578125" customWidth="1"/>
    <col min="3600" max="3600" width="11.85546875" customWidth="1"/>
    <col min="3601" max="3601" width="14.7109375" customWidth="1"/>
    <col min="3602" max="3602" width="9" bestFit="1" customWidth="1"/>
    <col min="3603" max="3603" width="15.28515625" customWidth="1"/>
    <col min="3843" max="3843" width="4.7109375" bestFit="1" customWidth="1"/>
    <col min="3844" max="3844" width="9.7109375" bestFit="1" customWidth="1"/>
    <col min="3845" max="3845" width="10" bestFit="1" customWidth="1"/>
    <col min="3846" max="3846" width="8.85546875" bestFit="1" customWidth="1"/>
    <col min="3847" max="3847" width="22.85546875" customWidth="1"/>
    <col min="3848" max="3848" width="59.7109375" bestFit="1" customWidth="1"/>
    <col min="3849" max="3849" width="57.85546875" bestFit="1" customWidth="1"/>
    <col min="3850" max="3850" width="35.28515625" bestFit="1" customWidth="1"/>
    <col min="3851" max="3851" width="28.140625" bestFit="1" customWidth="1"/>
    <col min="3852" max="3852" width="33.140625" bestFit="1" customWidth="1"/>
    <col min="3853" max="3853" width="26" bestFit="1" customWidth="1"/>
    <col min="3854" max="3854" width="19.140625" bestFit="1" customWidth="1"/>
    <col min="3855" max="3855" width="10.42578125" customWidth="1"/>
    <col min="3856" max="3856" width="11.85546875" customWidth="1"/>
    <col min="3857" max="3857" width="14.7109375" customWidth="1"/>
    <col min="3858" max="3858" width="9" bestFit="1" customWidth="1"/>
    <col min="3859" max="3859" width="15.28515625" customWidth="1"/>
    <col min="4099" max="4099" width="4.7109375" bestFit="1" customWidth="1"/>
    <col min="4100" max="4100" width="9.7109375" bestFit="1" customWidth="1"/>
    <col min="4101" max="4101" width="10" bestFit="1" customWidth="1"/>
    <col min="4102" max="4102" width="8.85546875" bestFit="1" customWidth="1"/>
    <col min="4103" max="4103" width="22.85546875" customWidth="1"/>
    <col min="4104" max="4104" width="59.7109375" bestFit="1" customWidth="1"/>
    <col min="4105" max="4105" width="57.85546875" bestFit="1" customWidth="1"/>
    <col min="4106" max="4106" width="35.28515625" bestFit="1" customWidth="1"/>
    <col min="4107" max="4107" width="28.140625" bestFit="1" customWidth="1"/>
    <col min="4108" max="4108" width="33.140625" bestFit="1" customWidth="1"/>
    <col min="4109" max="4109" width="26" bestFit="1" customWidth="1"/>
    <col min="4110" max="4110" width="19.140625" bestFit="1" customWidth="1"/>
    <col min="4111" max="4111" width="10.42578125" customWidth="1"/>
    <col min="4112" max="4112" width="11.85546875" customWidth="1"/>
    <col min="4113" max="4113" width="14.7109375" customWidth="1"/>
    <col min="4114" max="4114" width="9" bestFit="1" customWidth="1"/>
    <col min="4115" max="4115" width="15.28515625" customWidth="1"/>
    <col min="4355" max="4355" width="4.7109375" bestFit="1" customWidth="1"/>
    <col min="4356" max="4356" width="9.7109375" bestFit="1" customWidth="1"/>
    <col min="4357" max="4357" width="10" bestFit="1" customWidth="1"/>
    <col min="4358" max="4358" width="8.85546875" bestFit="1" customWidth="1"/>
    <col min="4359" max="4359" width="22.85546875" customWidth="1"/>
    <col min="4360" max="4360" width="59.7109375" bestFit="1" customWidth="1"/>
    <col min="4361" max="4361" width="57.85546875" bestFit="1" customWidth="1"/>
    <col min="4362" max="4362" width="35.28515625" bestFit="1" customWidth="1"/>
    <col min="4363" max="4363" width="28.140625" bestFit="1" customWidth="1"/>
    <col min="4364" max="4364" width="33.140625" bestFit="1" customWidth="1"/>
    <col min="4365" max="4365" width="26" bestFit="1" customWidth="1"/>
    <col min="4366" max="4366" width="19.140625" bestFit="1" customWidth="1"/>
    <col min="4367" max="4367" width="10.42578125" customWidth="1"/>
    <col min="4368" max="4368" width="11.85546875" customWidth="1"/>
    <col min="4369" max="4369" width="14.7109375" customWidth="1"/>
    <col min="4370" max="4370" width="9" bestFit="1" customWidth="1"/>
    <col min="4371" max="4371" width="15.28515625" customWidth="1"/>
    <col min="4611" max="4611" width="4.7109375" bestFit="1" customWidth="1"/>
    <col min="4612" max="4612" width="9.7109375" bestFit="1" customWidth="1"/>
    <col min="4613" max="4613" width="10" bestFit="1" customWidth="1"/>
    <col min="4614" max="4614" width="8.85546875" bestFit="1" customWidth="1"/>
    <col min="4615" max="4615" width="22.85546875" customWidth="1"/>
    <col min="4616" max="4616" width="59.7109375" bestFit="1" customWidth="1"/>
    <col min="4617" max="4617" width="57.85546875" bestFit="1" customWidth="1"/>
    <col min="4618" max="4618" width="35.28515625" bestFit="1" customWidth="1"/>
    <col min="4619" max="4619" width="28.140625" bestFit="1" customWidth="1"/>
    <col min="4620" max="4620" width="33.140625" bestFit="1" customWidth="1"/>
    <col min="4621" max="4621" width="26" bestFit="1" customWidth="1"/>
    <col min="4622" max="4622" width="19.140625" bestFit="1" customWidth="1"/>
    <col min="4623" max="4623" width="10.42578125" customWidth="1"/>
    <col min="4624" max="4624" width="11.85546875" customWidth="1"/>
    <col min="4625" max="4625" width="14.7109375" customWidth="1"/>
    <col min="4626" max="4626" width="9" bestFit="1" customWidth="1"/>
    <col min="4627" max="4627" width="15.28515625" customWidth="1"/>
    <col min="4867" max="4867" width="4.7109375" bestFit="1" customWidth="1"/>
    <col min="4868" max="4868" width="9.7109375" bestFit="1" customWidth="1"/>
    <col min="4869" max="4869" width="10" bestFit="1" customWidth="1"/>
    <col min="4870" max="4870" width="8.85546875" bestFit="1" customWidth="1"/>
    <col min="4871" max="4871" width="22.85546875" customWidth="1"/>
    <col min="4872" max="4872" width="59.7109375" bestFit="1" customWidth="1"/>
    <col min="4873" max="4873" width="57.85546875" bestFit="1" customWidth="1"/>
    <col min="4874" max="4874" width="35.28515625" bestFit="1" customWidth="1"/>
    <col min="4875" max="4875" width="28.140625" bestFit="1" customWidth="1"/>
    <col min="4876" max="4876" width="33.140625" bestFit="1" customWidth="1"/>
    <col min="4877" max="4877" width="26" bestFit="1" customWidth="1"/>
    <col min="4878" max="4878" width="19.140625" bestFit="1" customWidth="1"/>
    <col min="4879" max="4879" width="10.42578125" customWidth="1"/>
    <col min="4880" max="4880" width="11.85546875" customWidth="1"/>
    <col min="4881" max="4881" width="14.7109375" customWidth="1"/>
    <col min="4882" max="4882" width="9" bestFit="1" customWidth="1"/>
    <col min="4883" max="4883" width="15.28515625" customWidth="1"/>
    <col min="5123" max="5123" width="4.7109375" bestFit="1" customWidth="1"/>
    <col min="5124" max="5124" width="9.7109375" bestFit="1" customWidth="1"/>
    <col min="5125" max="5125" width="10" bestFit="1" customWidth="1"/>
    <col min="5126" max="5126" width="8.85546875" bestFit="1" customWidth="1"/>
    <col min="5127" max="5127" width="22.85546875" customWidth="1"/>
    <col min="5128" max="5128" width="59.7109375" bestFit="1" customWidth="1"/>
    <col min="5129" max="5129" width="57.85546875" bestFit="1" customWidth="1"/>
    <col min="5130" max="5130" width="35.28515625" bestFit="1" customWidth="1"/>
    <col min="5131" max="5131" width="28.140625" bestFit="1" customWidth="1"/>
    <col min="5132" max="5132" width="33.140625" bestFit="1" customWidth="1"/>
    <col min="5133" max="5133" width="26" bestFit="1" customWidth="1"/>
    <col min="5134" max="5134" width="19.140625" bestFit="1" customWidth="1"/>
    <col min="5135" max="5135" width="10.42578125" customWidth="1"/>
    <col min="5136" max="5136" width="11.85546875" customWidth="1"/>
    <col min="5137" max="5137" width="14.7109375" customWidth="1"/>
    <col min="5138" max="5138" width="9" bestFit="1" customWidth="1"/>
    <col min="5139" max="5139" width="15.28515625" customWidth="1"/>
    <col min="5379" max="5379" width="4.7109375" bestFit="1" customWidth="1"/>
    <col min="5380" max="5380" width="9.7109375" bestFit="1" customWidth="1"/>
    <col min="5381" max="5381" width="10" bestFit="1" customWidth="1"/>
    <col min="5382" max="5382" width="8.85546875" bestFit="1" customWidth="1"/>
    <col min="5383" max="5383" width="22.85546875" customWidth="1"/>
    <col min="5384" max="5384" width="59.7109375" bestFit="1" customWidth="1"/>
    <col min="5385" max="5385" width="57.85546875" bestFit="1" customWidth="1"/>
    <col min="5386" max="5386" width="35.28515625" bestFit="1" customWidth="1"/>
    <col min="5387" max="5387" width="28.140625" bestFit="1" customWidth="1"/>
    <col min="5388" max="5388" width="33.140625" bestFit="1" customWidth="1"/>
    <col min="5389" max="5389" width="26" bestFit="1" customWidth="1"/>
    <col min="5390" max="5390" width="19.140625" bestFit="1" customWidth="1"/>
    <col min="5391" max="5391" width="10.42578125" customWidth="1"/>
    <col min="5392" max="5392" width="11.85546875" customWidth="1"/>
    <col min="5393" max="5393" width="14.7109375" customWidth="1"/>
    <col min="5394" max="5394" width="9" bestFit="1" customWidth="1"/>
    <col min="5395" max="5395" width="15.28515625" customWidth="1"/>
    <col min="5635" max="5635" width="4.7109375" bestFit="1" customWidth="1"/>
    <col min="5636" max="5636" width="9.7109375" bestFit="1" customWidth="1"/>
    <col min="5637" max="5637" width="10" bestFit="1" customWidth="1"/>
    <col min="5638" max="5638" width="8.85546875" bestFit="1" customWidth="1"/>
    <col min="5639" max="5639" width="22.85546875" customWidth="1"/>
    <col min="5640" max="5640" width="59.7109375" bestFit="1" customWidth="1"/>
    <col min="5641" max="5641" width="57.85546875" bestFit="1" customWidth="1"/>
    <col min="5642" max="5642" width="35.28515625" bestFit="1" customWidth="1"/>
    <col min="5643" max="5643" width="28.140625" bestFit="1" customWidth="1"/>
    <col min="5644" max="5644" width="33.140625" bestFit="1" customWidth="1"/>
    <col min="5645" max="5645" width="26" bestFit="1" customWidth="1"/>
    <col min="5646" max="5646" width="19.140625" bestFit="1" customWidth="1"/>
    <col min="5647" max="5647" width="10.42578125" customWidth="1"/>
    <col min="5648" max="5648" width="11.85546875" customWidth="1"/>
    <col min="5649" max="5649" width="14.7109375" customWidth="1"/>
    <col min="5650" max="5650" width="9" bestFit="1" customWidth="1"/>
    <col min="5651" max="5651" width="15.28515625" customWidth="1"/>
    <col min="5891" max="5891" width="4.7109375" bestFit="1" customWidth="1"/>
    <col min="5892" max="5892" width="9.7109375" bestFit="1" customWidth="1"/>
    <col min="5893" max="5893" width="10" bestFit="1" customWidth="1"/>
    <col min="5894" max="5894" width="8.85546875" bestFit="1" customWidth="1"/>
    <col min="5895" max="5895" width="22.85546875" customWidth="1"/>
    <col min="5896" max="5896" width="59.7109375" bestFit="1" customWidth="1"/>
    <col min="5897" max="5897" width="57.85546875" bestFit="1" customWidth="1"/>
    <col min="5898" max="5898" width="35.28515625" bestFit="1" customWidth="1"/>
    <col min="5899" max="5899" width="28.140625" bestFit="1" customWidth="1"/>
    <col min="5900" max="5900" width="33.140625" bestFit="1" customWidth="1"/>
    <col min="5901" max="5901" width="26" bestFit="1" customWidth="1"/>
    <col min="5902" max="5902" width="19.140625" bestFit="1" customWidth="1"/>
    <col min="5903" max="5903" width="10.42578125" customWidth="1"/>
    <col min="5904" max="5904" width="11.85546875" customWidth="1"/>
    <col min="5905" max="5905" width="14.7109375" customWidth="1"/>
    <col min="5906" max="5906" width="9" bestFit="1" customWidth="1"/>
    <col min="5907" max="5907" width="15.28515625" customWidth="1"/>
    <col min="6147" max="6147" width="4.7109375" bestFit="1" customWidth="1"/>
    <col min="6148" max="6148" width="9.7109375" bestFit="1" customWidth="1"/>
    <col min="6149" max="6149" width="10" bestFit="1" customWidth="1"/>
    <col min="6150" max="6150" width="8.85546875" bestFit="1" customWidth="1"/>
    <col min="6151" max="6151" width="22.85546875" customWidth="1"/>
    <col min="6152" max="6152" width="59.7109375" bestFit="1" customWidth="1"/>
    <col min="6153" max="6153" width="57.85546875" bestFit="1" customWidth="1"/>
    <col min="6154" max="6154" width="35.28515625" bestFit="1" customWidth="1"/>
    <col min="6155" max="6155" width="28.140625" bestFit="1" customWidth="1"/>
    <col min="6156" max="6156" width="33.140625" bestFit="1" customWidth="1"/>
    <col min="6157" max="6157" width="26" bestFit="1" customWidth="1"/>
    <col min="6158" max="6158" width="19.140625" bestFit="1" customWidth="1"/>
    <col min="6159" max="6159" width="10.42578125" customWidth="1"/>
    <col min="6160" max="6160" width="11.85546875" customWidth="1"/>
    <col min="6161" max="6161" width="14.7109375" customWidth="1"/>
    <col min="6162" max="6162" width="9" bestFit="1" customWidth="1"/>
    <col min="6163" max="6163" width="15.28515625" customWidth="1"/>
    <col min="6403" max="6403" width="4.7109375" bestFit="1" customWidth="1"/>
    <col min="6404" max="6404" width="9.7109375" bestFit="1" customWidth="1"/>
    <col min="6405" max="6405" width="10" bestFit="1" customWidth="1"/>
    <col min="6406" max="6406" width="8.85546875" bestFit="1" customWidth="1"/>
    <col min="6407" max="6407" width="22.85546875" customWidth="1"/>
    <col min="6408" max="6408" width="59.7109375" bestFit="1" customWidth="1"/>
    <col min="6409" max="6409" width="57.85546875" bestFit="1" customWidth="1"/>
    <col min="6410" max="6410" width="35.28515625" bestFit="1" customWidth="1"/>
    <col min="6411" max="6411" width="28.140625" bestFit="1" customWidth="1"/>
    <col min="6412" max="6412" width="33.140625" bestFit="1" customWidth="1"/>
    <col min="6413" max="6413" width="26" bestFit="1" customWidth="1"/>
    <col min="6414" max="6414" width="19.140625" bestFit="1" customWidth="1"/>
    <col min="6415" max="6415" width="10.42578125" customWidth="1"/>
    <col min="6416" max="6416" width="11.85546875" customWidth="1"/>
    <col min="6417" max="6417" width="14.7109375" customWidth="1"/>
    <col min="6418" max="6418" width="9" bestFit="1" customWidth="1"/>
    <col min="6419" max="6419" width="15.28515625" customWidth="1"/>
    <col min="6659" max="6659" width="4.7109375" bestFit="1" customWidth="1"/>
    <col min="6660" max="6660" width="9.7109375" bestFit="1" customWidth="1"/>
    <col min="6661" max="6661" width="10" bestFit="1" customWidth="1"/>
    <col min="6662" max="6662" width="8.85546875" bestFit="1" customWidth="1"/>
    <col min="6663" max="6663" width="22.85546875" customWidth="1"/>
    <col min="6664" max="6664" width="59.7109375" bestFit="1" customWidth="1"/>
    <col min="6665" max="6665" width="57.85546875" bestFit="1" customWidth="1"/>
    <col min="6666" max="6666" width="35.28515625" bestFit="1" customWidth="1"/>
    <col min="6667" max="6667" width="28.140625" bestFit="1" customWidth="1"/>
    <col min="6668" max="6668" width="33.140625" bestFit="1" customWidth="1"/>
    <col min="6669" max="6669" width="26" bestFit="1" customWidth="1"/>
    <col min="6670" max="6670" width="19.140625" bestFit="1" customWidth="1"/>
    <col min="6671" max="6671" width="10.42578125" customWidth="1"/>
    <col min="6672" max="6672" width="11.85546875" customWidth="1"/>
    <col min="6673" max="6673" width="14.7109375" customWidth="1"/>
    <col min="6674" max="6674" width="9" bestFit="1" customWidth="1"/>
    <col min="6675" max="6675" width="15.28515625" customWidth="1"/>
    <col min="6915" max="6915" width="4.7109375" bestFit="1" customWidth="1"/>
    <col min="6916" max="6916" width="9.7109375" bestFit="1" customWidth="1"/>
    <col min="6917" max="6917" width="10" bestFit="1" customWidth="1"/>
    <col min="6918" max="6918" width="8.85546875" bestFit="1" customWidth="1"/>
    <col min="6919" max="6919" width="22.85546875" customWidth="1"/>
    <col min="6920" max="6920" width="59.7109375" bestFit="1" customWidth="1"/>
    <col min="6921" max="6921" width="57.85546875" bestFit="1" customWidth="1"/>
    <col min="6922" max="6922" width="35.28515625" bestFit="1" customWidth="1"/>
    <col min="6923" max="6923" width="28.140625" bestFit="1" customWidth="1"/>
    <col min="6924" max="6924" width="33.140625" bestFit="1" customWidth="1"/>
    <col min="6925" max="6925" width="26" bestFit="1" customWidth="1"/>
    <col min="6926" max="6926" width="19.140625" bestFit="1" customWidth="1"/>
    <col min="6927" max="6927" width="10.42578125" customWidth="1"/>
    <col min="6928" max="6928" width="11.85546875" customWidth="1"/>
    <col min="6929" max="6929" width="14.7109375" customWidth="1"/>
    <col min="6930" max="6930" width="9" bestFit="1" customWidth="1"/>
    <col min="6931" max="6931" width="15.28515625" customWidth="1"/>
    <col min="7171" max="7171" width="4.7109375" bestFit="1" customWidth="1"/>
    <col min="7172" max="7172" width="9.7109375" bestFit="1" customWidth="1"/>
    <col min="7173" max="7173" width="10" bestFit="1" customWidth="1"/>
    <col min="7174" max="7174" width="8.85546875" bestFit="1" customWidth="1"/>
    <col min="7175" max="7175" width="22.85546875" customWidth="1"/>
    <col min="7176" max="7176" width="59.7109375" bestFit="1" customWidth="1"/>
    <col min="7177" max="7177" width="57.85546875" bestFit="1" customWidth="1"/>
    <col min="7178" max="7178" width="35.28515625" bestFit="1" customWidth="1"/>
    <col min="7179" max="7179" width="28.140625" bestFit="1" customWidth="1"/>
    <col min="7180" max="7180" width="33.140625" bestFit="1" customWidth="1"/>
    <col min="7181" max="7181" width="26" bestFit="1" customWidth="1"/>
    <col min="7182" max="7182" width="19.140625" bestFit="1" customWidth="1"/>
    <col min="7183" max="7183" width="10.42578125" customWidth="1"/>
    <col min="7184" max="7184" width="11.85546875" customWidth="1"/>
    <col min="7185" max="7185" width="14.7109375" customWidth="1"/>
    <col min="7186" max="7186" width="9" bestFit="1" customWidth="1"/>
    <col min="7187" max="7187" width="15.28515625" customWidth="1"/>
    <col min="7427" max="7427" width="4.7109375" bestFit="1" customWidth="1"/>
    <col min="7428" max="7428" width="9.7109375" bestFit="1" customWidth="1"/>
    <col min="7429" max="7429" width="10" bestFit="1" customWidth="1"/>
    <col min="7430" max="7430" width="8.85546875" bestFit="1" customWidth="1"/>
    <col min="7431" max="7431" width="22.85546875" customWidth="1"/>
    <col min="7432" max="7432" width="59.7109375" bestFit="1" customWidth="1"/>
    <col min="7433" max="7433" width="57.85546875" bestFit="1" customWidth="1"/>
    <col min="7434" max="7434" width="35.28515625" bestFit="1" customWidth="1"/>
    <col min="7435" max="7435" width="28.140625" bestFit="1" customWidth="1"/>
    <col min="7436" max="7436" width="33.140625" bestFit="1" customWidth="1"/>
    <col min="7437" max="7437" width="26" bestFit="1" customWidth="1"/>
    <col min="7438" max="7438" width="19.140625" bestFit="1" customWidth="1"/>
    <col min="7439" max="7439" width="10.42578125" customWidth="1"/>
    <col min="7440" max="7440" width="11.85546875" customWidth="1"/>
    <col min="7441" max="7441" width="14.7109375" customWidth="1"/>
    <col min="7442" max="7442" width="9" bestFit="1" customWidth="1"/>
    <col min="7443" max="7443" width="15.28515625" customWidth="1"/>
    <col min="7683" max="7683" width="4.7109375" bestFit="1" customWidth="1"/>
    <col min="7684" max="7684" width="9.7109375" bestFit="1" customWidth="1"/>
    <col min="7685" max="7685" width="10" bestFit="1" customWidth="1"/>
    <col min="7686" max="7686" width="8.85546875" bestFit="1" customWidth="1"/>
    <col min="7687" max="7687" width="22.85546875" customWidth="1"/>
    <col min="7688" max="7688" width="59.7109375" bestFit="1" customWidth="1"/>
    <col min="7689" max="7689" width="57.85546875" bestFit="1" customWidth="1"/>
    <col min="7690" max="7690" width="35.28515625" bestFit="1" customWidth="1"/>
    <col min="7691" max="7691" width="28.140625" bestFit="1" customWidth="1"/>
    <col min="7692" max="7692" width="33.140625" bestFit="1" customWidth="1"/>
    <col min="7693" max="7693" width="26" bestFit="1" customWidth="1"/>
    <col min="7694" max="7694" width="19.140625" bestFit="1" customWidth="1"/>
    <col min="7695" max="7695" width="10.42578125" customWidth="1"/>
    <col min="7696" max="7696" width="11.85546875" customWidth="1"/>
    <col min="7697" max="7697" width="14.7109375" customWidth="1"/>
    <col min="7698" max="7698" width="9" bestFit="1" customWidth="1"/>
    <col min="7699" max="7699" width="15.28515625" customWidth="1"/>
    <col min="7939" max="7939" width="4.7109375" bestFit="1" customWidth="1"/>
    <col min="7940" max="7940" width="9.7109375" bestFit="1" customWidth="1"/>
    <col min="7941" max="7941" width="10" bestFit="1" customWidth="1"/>
    <col min="7942" max="7942" width="8.85546875" bestFit="1" customWidth="1"/>
    <col min="7943" max="7943" width="22.85546875" customWidth="1"/>
    <col min="7944" max="7944" width="59.7109375" bestFit="1" customWidth="1"/>
    <col min="7945" max="7945" width="57.85546875" bestFit="1" customWidth="1"/>
    <col min="7946" max="7946" width="35.28515625" bestFit="1" customWidth="1"/>
    <col min="7947" max="7947" width="28.140625" bestFit="1" customWidth="1"/>
    <col min="7948" max="7948" width="33.140625" bestFit="1" customWidth="1"/>
    <col min="7949" max="7949" width="26" bestFit="1" customWidth="1"/>
    <col min="7950" max="7950" width="19.140625" bestFit="1" customWidth="1"/>
    <col min="7951" max="7951" width="10.42578125" customWidth="1"/>
    <col min="7952" max="7952" width="11.85546875" customWidth="1"/>
    <col min="7953" max="7953" width="14.7109375" customWidth="1"/>
    <col min="7954" max="7954" width="9" bestFit="1" customWidth="1"/>
    <col min="7955" max="7955" width="15.28515625" customWidth="1"/>
    <col min="8195" max="8195" width="4.7109375" bestFit="1" customWidth="1"/>
    <col min="8196" max="8196" width="9.7109375" bestFit="1" customWidth="1"/>
    <col min="8197" max="8197" width="10" bestFit="1" customWidth="1"/>
    <col min="8198" max="8198" width="8.85546875" bestFit="1" customWidth="1"/>
    <col min="8199" max="8199" width="22.85546875" customWidth="1"/>
    <col min="8200" max="8200" width="59.7109375" bestFit="1" customWidth="1"/>
    <col min="8201" max="8201" width="57.85546875" bestFit="1" customWidth="1"/>
    <col min="8202" max="8202" width="35.28515625" bestFit="1" customWidth="1"/>
    <col min="8203" max="8203" width="28.140625" bestFit="1" customWidth="1"/>
    <col min="8204" max="8204" width="33.140625" bestFit="1" customWidth="1"/>
    <col min="8205" max="8205" width="26" bestFit="1" customWidth="1"/>
    <col min="8206" max="8206" width="19.140625" bestFit="1" customWidth="1"/>
    <col min="8207" max="8207" width="10.42578125" customWidth="1"/>
    <col min="8208" max="8208" width="11.85546875" customWidth="1"/>
    <col min="8209" max="8209" width="14.7109375" customWidth="1"/>
    <col min="8210" max="8210" width="9" bestFit="1" customWidth="1"/>
    <col min="8211" max="8211" width="15.28515625" customWidth="1"/>
    <col min="8451" max="8451" width="4.7109375" bestFit="1" customWidth="1"/>
    <col min="8452" max="8452" width="9.7109375" bestFit="1" customWidth="1"/>
    <col min="8453" max="8453" width="10" bestFit="1" customWidth="1"/>
    <col min="8454" max="8454" width="8.85546875" bestFit="1" customWidth="1"/>
    <col min="8455" max="8455" width="22.85546875" customWidth="1"/>
    <col min="8456" max="8456" width="59.7109375" bestFit="1" customWidth="1"/>
    <col min="8457" max="8457" width="57.85546875" bestFit="1" customWidth="1"/>
    <col min="8458" max="8458" width="35.28515625" bestFit="1" customWidth="1"/>
    <col min="8459" max="8459" width="28.140625" bestFit="1" customWidth="1"/>
    <col min="8460" max="8460" width="33.140625" bestFit="1" customWidth="1"/>
    <col min="8461" max="8461" width="26" bestFit="1" customWidth="1"/>
    <col min="8462" max="8462" width="19.140625" bestFit="1" customWidth="1"/>
    <col min="8463" max="8463" width="10.42578125" customWidth="1"/>
    <col min="8464" max="8464" width="11.85546875" customWidth="1"/>
    <col min="8465" max="8465" width="14.7109375" customWidth="1"/>
    <col min="8466" max="8466" width="9" bestFit="1" customWidth="1"/>
    <col min="8467" max="8467" width="15.28515625" customWidth="1"/>
    <col min="8707" max="8707" width="4.7109375" bestFit="1" customWidth="1"/>
    <col min="8708" max="8708" width="9.7109375" bestFit="1" customWidth="1"/>
    <col min="8709" max="8709" width="10" bestFit="1" customWidth="1"/>
    <col min="8710" max="8710" width="8.85546875" bestFit="1" customWidth="1"/>
    <col min="8711" max="8711" width="22.85546875" customWidth="1"/>
    <col min="8712" max="8712" width="59.7109375" bestFit="1" customWidth="1"/>
    <col min="8713" max="8713" width="57.85546875" bestFit="1" customWidth="1"/>
    <col min="8714" max="8714" width="35.28515625" bestFit="1" customWidth="1"/>
    <col min="8715" max="8715" width="28.140625" bestFit="1" customWidth="1"/>
    <col min="8716" max="8716" width="33.140625" bestFit="1" customWidth="1"/>
    <col min="8717" max="8717" width="26" bestFit="1" customWidth="1"/>
    <col min="8718" max="8718" width="19.140625" bestFit="1" customWidth="1"/>
    <col min="8719" max="8719" width="10.42578125" customWidth="1"/>
    <col min="8720" max="8720" width="11.85546875" customWidth="1"/>
    <col min="8721" max="8721" width="14.7109375" customWidth="1"/>
    <col min="8722" max="8722" width="9" bestFit="1" customWidth="1"/>
    <col min="8723" max="8723" width="15.28515625" customWidth="1"/>
    <col min="8963" max="8963" width="4.7109375" bestFit="1" customWidth="1"/>
    <col min="8964" max="8964" width="9.7109375" bestFit="1" customWidth="1"/>
    <col min="8965" max="8965" width="10" bestFit="1" customWidth="1"/>
    <col min="8966" max="8966" width="8.85546875" bestFit="1" customWidth="1"/>
    <col min="8967" max="8967" width="22.85546875" customWidth="1"/>
    <col min="8968" max="8968" width="59.7109375" bestFit="1" customWidth="1"/>
    <col min="8969" max="8969" width="57.85546875" bestFit="1" customWidth="1"/>
    <col min="8970" max="8970" width="35.28515625" bestFit="1" customWidth="1"/>
    <col min="8971" max="8971" width="28.140625" bestFit="1" customWidth="1"/>
    <col min="8972" max="8972" width="33.140625" bestFit="1" customWidth="1"/>
    <col min="8973" max="8973" width="26" bestFit="1" customWidth="1"/>
    <col min="8974" max="8974" width="19.140625" bestFit="1" customWidth="1"/>
    <col min="8975" max="8975" width="10.42578125" customWidth="1"/>
    <col min="8976" max="8976" width="11.85546875" customWidth="1"/>
    <col min="8977" max="8977" width="14.7109375" customWidth="1"/>
    <col min="8978" max="8978" width="9" bestFit="1" customWidth="1"/>
    <col min="8979" max="8979" width="15.28515625" customWidth="1"/>
    <col min="9219" max="9219" width="4.7109375" bestFit="1" customWidth="1"/>
    <col min="9220" max="9220" width="9.7109375" bestFit="1" customWidth="1"/>
    <col min="9221" max="9221" width="10" bestFit="1" customWidth="1"/>
    <col min="9222" max="9222" width="8.85546875" bestFit="1" customWidth="1"/>
    <col min="9223" max="9223" width="22.85546875" customWidth="1"/>
    <col min="9224" max="9224" width="59.7109375" bestFit="1" customWidth="1"/>
    <col min="9225" max="9225" width="57.85546875" bestFit="1" customWidth="1"/>
    <col min="9226" max="9226" width="35.28515625" bestFit="1" customWidth="1"/>
    <col min="9227" max="9227" width="28.140625" bestFit="1" customWidth="1"/>
    <col min="9228" max="9228" width="33.140625" bestFit="1" customWidth="1"/>
    <col min="9229" max="9229" width="26" bestFit="1" customWidth="1"/>
    <col min="9230" max="9230" width="19.140625" bestFit="1" customWidth="1"/>
    <col min="9231" max="9231" width="10.42578125" customWidth="1"/>
    <col min="9232" max="9232" width="11.85546875" customWidth="1"/>
    <col min="9233" max="9233" width="14.7109375" customWidth="1"/>
    <col min="9234" max="9234" width="9" bestFit="1" customWidth="1"/>
    <col min="9235" max="9235" width="15.28515625" customWidth="1"/>
    <col min="9475" max="9475" width="4.7109375" bestFit="1" customWidth="1"/>
    <col min="9476" max="9476" width="9.7109375" bestFit="1" customWidth="1"/>
    <col min="9477" max="9477" width="10" bestFit="1" customWidth="1"/>
    <col min="9478" max="9478" width="8.85546875" bestFit="1" customWidth="1"/>
    <col min="9479" max="9479" width="22.85546875" customWidth="1"/>
    <col min="9480" max="9480" width="59.7109375" bestFit="1" customWidth="1"/>
    <col min="9481" max="9481" width="57.85546875" bestFit="1" customWidth="1"/>
    <col min="9482" max="9482" width="35.28515625" bestFit="1" customWidth="1"/>
    <col min="9483" max="9483" width="28.140625" bestFit="1" customWidth="1"/>
    <col min="9484" max="9484" width="33.140625" bestFit="1" customWidth="1"/>
    <col min="9485" max="9485" width="26" bestFit="1" customWidth="1"/>
    <col min="9486" max="9486" width="19.140625" bestFit="1" customWidth="1"/>
    <col min="9487" max="9487" width="10.42578125" customWidth="1"/>
    <col min="9488" max="9488" width="11.85546875" customWidth="1"/>
    <col min="9489" max="9489" width="14.7109375" customWidth="1"/>
    <col min="9490" max="9490" width="9" bestFit="1" customWidth="1"/>
    <col min="9491" max="9491" width="15.28515625" customWidth="1"/>
    <col min="9731" max="9731" width="4.7109375" bestFit="1" customWidth="1"/>
    <col min="9732" max="9732" width="9.7109375" bestFit="1" customWidth="1"/>
    <col min="9733" max="9733" width="10" bestFit="1" customWidth="1"/>
    <col min="9734" max="9734" width="8.85546875" bestFit="1" customWidth="1"/>
    <col min="9735" max="9735" width="22.85546875" customWidth="1"/>
    <col min="9736" max="9736" width="59.7109375" bestFit="1" customWidth="1"/>
    <col min="9737" max="9737" width="57.85546875" bestFit="1" customWidth="1"/>
    <col min="9738" max="9738" width="35.28515625" bestFit="1" customWidth="1"/>
    <col min="9739" max="9739" width="28.140625" bestFit="1" customWidth="1"/>
    <col min="9740" max="9740" width="33.140625" bestFit="1" customWidth="1"/>
    <col min="9741" max="9741" width="26" bestFit="1" customWidth="1"/>
    <col min="9742" max="9742" width="19.140625" bestFit="1" customWidth="1"/>
    <col min="9743" max="9743" width="10.42578125" customWidth="1"/>
    <col min="9744" max="9744" width="11.85546875" customWidth="1"/>
    <col min="9745" max="9745" width="14.7109375" customWidth="1"/>
    <col min="9746" max="9746" width="9" bestFit="1" customWidth="1"/>
    <col min="9747" max="9747" width="15.28515625" customWidth="1"/>
    <col min="9987" max="9987" width="4.7109375" bestFit="1" customWidth="1"/>
    <col min="9988" max="9988" width="9.7109375" bestFit="1" customWidth="1"/>
    <col min="9989" max="9989" width="10" bestFit="1" customWidth="1"/>
    <col min="9990" max="9990" width="8.85546875" bestFit="1" customWidth="1"/>
    <col min="9991" max="9991" width="22.85546875" customWidth="1"/>
    <col min="9992" max="9992" width="59.7109375" bestFit="1" customWidth="1"/>
    <col min="9993" max="9993" width="57.85546875" bestFit="1" customWidth="1"/>
    <col min="9994" max="9994" width="35.28515625" bestFit="1" customWidth="1"/>
    <col min="9995" max="9995" width="28.140625" bestFit="1" customWidth="1"/>
    <col min="9996" max="9996" width="33.140625" bestFit="1" customWidth="1"/>
    <col min="9997" max="9997" width="26" bestFit="1" customWidth="1"/>
    <col min="9998" max="9998" width="19.140625" bestFit="1" customWidth="1"/>
    <col min="9999" max="9999" width="10.42578125" customWidth="1"/>
    <col min="10000" max="10000" width="11.85546875" customWidth="1"/>
    <col min="10001" max="10001" width="14.7109375" customWidth="1"/>
    <col min="10002" max="10002" width="9" bestFit="1" customWidth="1"/>
    <col min="10003" max="10003" width="15.28515625" customWidth="1"/>
    <col min="10243" max="10243" width="4.7109375" bestFit="1" customWidth="1"/>
    <col min="10244" max="10244" width="9.7109375" bestFit="1" customWidth="1"/>
    <col min="10245" max="10245" width="10" bestFit="1" customWidth="1"/>
    <col min="10246" max="10246" width="8.85546875" bestFit="1" customWidth="1"/>
    <col min="10247" max="10247" width="22.85546875" customWidth="1"/>
    <col min="10248" max="10248" width="59.7109375" bestFit="1" customWidth="1"/>
    <col min="10249" max="10249" width="57.85546875" bestFit="1" customWidth="1"/>
    <col min="10250" max="10250" width="35.28515625" bestFit="1" customWidth="1"/>
    <col min="10251" max="10251" width="28.140625" bestFit="1" customWidth="1"/>
    <col min="10252" max="10252" width="33.140625" bestFit="1" customWidth="1"/>
    <col min="10253" max="10253" width="26" bestFit="1" customWidth="1"/>
    <col min="10254" max="10254" width="19.140625" bestFit="1" customWidth="1"/>
    <col min="10255" max="10255" width="10.42578125" customWidth="1"/>
    <col min="10256" max="10256" width="11.85546875" customWidth="1"/>
    <col min="10257" max="10257" width="14.7109375" customWidth="1"/>
    <col min="10258" max="10258" width="9" bestFit="1" customWidth="1"/>
    <col min="10259" max="10259" width="15.28515625" customWidth="1"/>
    <col min="10499" max="10499" width="4.7109375" bestFit="1" customWidth="1"/>
    <col min="10500" max="10500" width="9.7109375" bestFit="1" customWidth="1"/>
    <col min="10501" max="10501" width="10" bestFit="1" customWidth="1"/>
    <col min="10502" max="10502" width="8.85546875" bestFit="1" customWidth="1"/>
    <col min="10503" max="10503" width="22.85546875" customWidth="1"/>
    <col min="10504" max="10504" width="59.7109375" bestFit="1" customWidth="1"/>
    <col min="10505" max="10505" width="57.85546875" bestFit="1" customWidth="1"/>
    <col min="10506" max="10506" width="35.28515625" bestFit="1" customWidth="1"/>
    <col min="10507" max="10507" width="28.140625" bestFit="1" customWidth="1"/>
    <col min="10508" max="10508" width="33.140625" bestFit="1" customWidth="1"/>
    <col min="10509" max="10509" width="26" bestFit="1" customWidth="1"/>
    <col min="10510" max="10510" width="19.140625" bestFit="1" customWidth="1"/>
    <col min="10511" max="10511" width="10.42578125" customWidth="1"/>
    <col min="10512" max="10512" width="11.85546875" customWidth="1"/>
    <col min="10513" max="10513" width="14.7109375" customWidth="1"/>
    <col min="10514" max="10514" width="9" bestFit="1" customWidth="1"/>
    <col min="10515" max="10515" width="15.28515625" customWidth="1"/>
    <col min="10755" max="10755" width="4.7109375" bestFit="1" customWidth="1"/>
    <col min="10756" max="10756" width="9.7109375" bestFit="1" customWidth="1"/>
    <col min="10757" max="10757" width="10" bestFit="1" customWidth="1"/>
    <col min="10758" max="10758" width="8.85546875" bestFit="1" customWidth="1"/>
    <col min="10759" max="10759" width="22.85546875" customWidth="1"/>
    <col min="10760" max="10760" width="59.7109375" bestFit="1" customWidth="1"/>
    <col min="10761" max="10761" width="57.85546875" bestFit="1" customWidth="1"/>
    <col min="10762" max="10762" width="35.28515625" bestFit="1" customWidth="1"/>
    <col min="10763" max="10763" width="28.140625" bestFit="1" customWidth="1"/>
    <col min="10764" max="10764" width="33.140625" bestFit="1" customWidth="1"/>
    <col min="10765" max="10765" width="26" bestFit="1" customWidth="1"/>
    <col min="10766" max="10766" width="19.140625" bestFit="1" customWidth="1"/>
    <col min="10767" max="10767" width="10.42578125" customWidth="1"/>
    <col min="10768" max="10768" width="11.85546875" customWidth="1"/>
    <col min="10769" max="10769" width="14.7109375" customWidth="1"/>
    <col min="10770" max="10770" width="9" bestFit="1" customWidth="1"/>
    <col min="10771" max="10771" width="15.28515625" customWidth="1"/>
    <col min="11011" max="11011" width="4.7109375" bestFit="1" customWidth="1"/>
    <col min="11012" max="11012" width="9.7109375" bestFit="1" customWidth="1"/>
    <col min="11013" max="11013" width="10" bestFit="1" customWidth="1"/>
    <col min="11014" max="11014" width="8.85546875" bestFit="1" customWidth="1"/>
    <col min="11015" max="11015" width="22.85546875" customWidth="1"/>
    <col min="11016" max="11016" width="59.7109375" bestFit="1" customWidth="1"/>
    <col min="11017" max="11017" width="57.85546875" bestFit="1" customWidth="1"/>
    <col min="11018" max="11018" width="35.28515625" bestFit="1" customWidth="1"/>
    <col min="11019" max="11019" width="28.140625" bestFit="1" customWidth="1"/>
    <col min="11020" max="11020" width="33.140625" bestFit="1" customWidth="1"/>
    <col min="11021" max="11021" width="26" bestFit="1" customWidth="1"/>
    <col min="11022" max="11022" width="19.140625" bestFit="1" customWidth="1"/>
    <col min="11023" max="11023" width="10.42578125" customWidth="1"/>
    <col min="11024" max="11024" width="11.85546875" customWidth="1"/>
    <col min="11025" max="11025" width="14.7109375" customWidth="1"/>
    <col min="11026" max="11026" width="9" bestFit="1" customWidth="1"/>
    <col min="11027" max="11027" width="15.28515625" customWidth="1"/>
    <col min="11267" max="11267" width="4.7109375" bestFit="1" customWidth="1"/>
    <col min="11268" max="11268" width="9.7109375" bestFit="1" customWidth="1"/>
    <col min="11269" max="11269" width="10" bestFit="1" customWidth="1"/>
    <col min="11270" max="11270" width="8.85546875" bestFit="1" customWidth="1"/>
    <col min="11271" max="11271" width="22.85546875" customWidth="1"/>
    <col min="11272" max="11272" width="59.7109375" bestFit="1" customWidth="1"/>
    <col min="11273" max="11273" width="57.85546875" bestFit="1" customWidth="1"/>
    <col min="11274" max="11274" width="35.28515625" bestFit="1" customWidth="1"/>
    <col min="11275" max="11275" width="28.140625" bestFit="1" customWidth="1"/>
    <col min="11276" max="11276" width="33.140625" bestFit="1" customWidth="1"/>
    <col min="11277" max="11277" width="26" bestFit="1" customWidth="1"/>
    <col min="11278" max="11278" width="19.140625" bestFit="1" customWidth="1"/>
    <col min="11279" max="11279" width="10.42578125" customWidth="1"/>
    <col min="11280" max="11280" width="11.85546875" customWidth="1"/>
    <col min="11281" max="11281" width="14.7109375" customWidth="1"/>
    <col min="11282" max="11282" width="9" bestFit="1" customWidth="1"/>
    <col min="11283" max="11283" width="15.28515625" customWidth="1"/>
    <col min="11523" max="11523" width="4.7109375" bestFit="1" customWidth="1"/>
    <col min="11524" max="11524" width="9.7109375" bestFit="1" customWidth="1"/>
    <col min="11525" max="11525" width="10" bestFit="1" customWidth="1"/>
    <col min="11526" max="11526" width="8.85546875" bestFit="1" customWidth="1"/>
    <col min="11527" max="11527" width="22.85546875" customWidth="1"/>
    <col min="11528" max="11528" width="59.7109375" bestFit="1" customWidth="1"/>
    <col min="11529" max="11529" width="57.85546875" bestFit="1" customWidth="1"/>
    <col min="11530" max="11530" width="35.28515625" bestFit="1" customWidth="1"/>
    <col min="11531" max="11531" width="28.140625" bestFit="1" customWidth="1"/>
    <col min="11532" max="11532" width="33.140625" bestFit="1" customWidth="1"/>
    <col min="11533" max="11533" width="26" bestFit="1" customWidth="1"/>
    <col min="11534" max="11534" width="19.140625" bestFit="1" customWidth="1"/>
    <col min="11535" max="11535" width="10.42578125" customWidth="1"/>
    <col min="11536" max="11536" width="11.85546875" customWidth="1"/>
    <col min="11537" max="11537" width="14.7109375" customWidth="1"/>
    <col min="11538" max="11538" width="9" bestFit="1" customWidth="1"/>
    <col min="11539" max="11539" width="15.28515625" customWidth="1"/>
    <col min="11779" max="11779" width="4.7109375" bestFit="1" customWidth="1"/>
    <col min="11780" max="11780" width="9.7109375" bestFit="1" customWidth="1"/>
    <col min="11781" max="11781" width="10" bestFit="1" customWidth="1"/>
    <col min="11782" max="11782" width="8.85546875" bestFit="1" customWidth="1"/>
    <col min="11783" max="11783" width="22.85546875" customWidth="1"/>
    <col min="11784" max="11784" width="59.7109375" bestFit="1" customWidth="1"/>
    <col min="11785" max="11785" width="57.85546875" bestFit="1" customWidth="1"/>
    <col min="11786" max="11786" width="35.28515625" bestFit="1" customWidth="1"/>
    <col min="11787" max="11787" width="28.140625" bestFit="1" customWidth="1"/>
    <col min="11788" max="11788" width="33.140625" bestFit="1" customWidth="1"/>
    <col min="11789" max="11789" width="26" bestFit="1" customWidth="1"/>
    <col min="11790" max="11790" width="19.140625" bestFit="1" customWidth="1"/>
    <col min="11791" max="11791" width="10.42578125" customWidth="1"/>
    <col min="11792" max="11792" width="11.85546875" customWidth="1"/>
    <col min="11793" max="11793" width="14.7109375" customWidth="1"/>
    <col min="11794" max="11794" width="9" bestFit="1" customWidth="1"/>
    <col min="11795" max="11795" width="15.28515625" customWidth="1"/>
    <col min="12035" max="12035" width="4.7109375" bestFit="1" customWidth="1"/>
    <col min="12036" max="12036" width="9.7109375" bestFit="1" customWidth="1"/>
    <col min="12037" max="12037" width="10" bestFit="1" customWidth="1"/>
    <col min="12038" max="12038" width="8.85546875" bestFit="1" customWidth="1"/>
    <col min="12039" max="12039" width="22.85546875" customWidth="1"/>
    <col min="12040" max="12040" width="59.7109375" bestFit="1" customWidth="1"/>
    <col min="12041" max="12041" width="57.85546875" bestFit="1" customWidth="1"/>
    <col min="12042" max="12042" width="35.28515625" bestFit="1" customWidth="1"/>
    <col min="12043" max="12043" width="28.140625" bestFit="1" customWidth="1"/>
    <col min="12044" max="12044" width="33.140625" bestFit="1" customWidth="1"/>
    <col min="12045" max="12045" width="26" bestFit="1" customWidth="1"/>
    <col min="12046" max="12046" width="19.140625" bestFit="1" customWidth="1"/>
    <col min="12047" max="12047" width="10.42578125" customWidth="1"/>
    <col min="12048" max="12048" width="11.85546875" customWidth="1"/>
    <col min="12049" max="12049" width="14.7109375" customWidth="1"/>
    <col min="12050" max="12050" width="9" bestFit="1" customWidth="1"/>
    <col min="12051" max="12051" width="15.28515625" customWidth="1"/>
    <col min="12291" max="12291" width="4.7109375" bestFit="1" customWidth="1"/>
    <col min="12292" max="12292" width="9.7109375" bestFit="1" customWidth="1"/>
    <col min="12293" max="12293" width="10" bestFit="1" customWidth="1"/>
    <col min="12294" max="12294" width="8.85546875" bestFit="1" customWidth="1"/>
    <col min="12295" max="12295" width="22.85546875" customWidth="1"/>
    <col min="12296" max="12296" width="59.7109375" bestFit="1" customWidth="1"/>
    <col min="12297" max="12297" width="57.85546875" bestFit="1" customWidth="1"/>
    <col min="12298" max="12298" width="35.28515625" bestFit="1" customWidth="1"/>
    <col min="12299" max="12299" width="28.140625" bestFit="1" customWidth="1"/>
    <col min="12300" max="12300" width="33.140625" bestFit="1" customWidth="1"/>
    <col min="12301" max="12301" width="26" bestFit="1" customWidth="1"/>
    <col min="12302" max="12302" width="19.140625" bestFit="1" customWidth="1"/>
    <col min="12303" max="12303" width="10.42578125" customWidth="1"/>
    <col min="12304" max="12304" width="11.85546875" customWidth="1"/>
    <col min="12305" max="12305" width="14.7109375" customWidth="1"/>
    <col min="12306" max="12306" width="9" bestFit="1" customWidth="1"/>
    <col min="12307" max="12307" width="15.28515625" customWidth="1"/>
    <col min="12547" max="12547" width="4.7109375" bestFit="1" customWidth="1"/>
    <col min="12548" max="12548" width="9.7109375" bestFit="1" customWidth="1"/>
    <col min="12549" max="12549" width="10" bestFit="1" customWidth="1"/>
    <col min="12550" max="12550" width="8.85546875" bestFit="1" customWidth="1"/>
    <col min="12551" max="12551" width="22.85546875" customWidth="1"/>
    <col min="12552" max="12552" width="59.7109375" bestFit="1" customWidth="1"/>
    <col min="12553" max="12553" width="57.85546875" bestFit="1" customWidth="1"/>
    <col min="12554" max="12554" width="35.28515625" bestFit="1" customWidth="1"/>
    <col min="12555" max="12555" width="28.140625" bestFit="1" customWidth="1"/>
    <col min="12556" max="12556" width="33.140625" bestFit="1" customWidth="1"/>
    <col min="12557" max="12557" width="26" bestFit="1" customWidth="1"/>
    <col min="12558" max="12558" width="19.140625" bestFit="1" customWidth="1"/>
    <col min="12559" max="12559" width="10.42578125" customWidth="1"/>
    <col min="12560" max="12560" width="11.85546875" customWidth="1"/>
    <col min="12561" max="12561" width="14.7109375" customWidth="1"/>
    <col min="12562" max="12562" width="9" bestFit="1" customWidth="1"/>
    <col min="12563" max="12563" width="15.28515625" customWidth="1"/>
    <col min="12803" max="12803" width="4.7109375" bestFit="1" customWidth="1"/>
    <col min="12804" max="12804" width="9.7109375" bestFit="1" customWidth="1"/>
    <col min="12805" max="12805" width="10" bestFit="1" customWidth="1"/>
    <col min="12806" max="12806" width="8.85546875" bestFit="1" customWidth="1"/>
    <col min="12807" max="12807" width="22.85546875" customWidth="1"/>
    <col min="12808" max="12808" width="59.7109375" bestFit="1" customWidth="1"/>
    <col min="12809" max="12809" width="57.85546875" bestFit="1" customWidth="1"/>
    <col min="12810" max="12810" width="35.28515625" bestFit="1" customWidth="1"/>
    <col min="12811" max="12811" width="28.140625" bestFit="1" customWidth="1"/>
    <col min="12812" max="12812" width="33.140625" bestFit="1" customWidth="1"/>
    <col min="12813" max="12813" width="26" bestFit="1" customWidth="1"/>
    <col min="12814" max="12814" width="19.140625" bestFit="1" customWidth="1"/>
    <col min="12815" max="12815" width="10.42578125" customWidth="1"/>
    <col min="12816" max="12816" width="11.85546875" customWidth="1"/>
    <col min="12817" max="12817" width="14.7109375" customWidth="1"/>
    <col min="12818" max="12818" width="9" bestFit="1" customWidth="1"/>
    <col min="12819" max="12819" width="15.28515625" customWidth="1"/>
    <col min="13059" max="13059" width="4.7109375" bestFit="1" customWidth="1"/>
    <col min="13060" max="13060" width="9.7109375" bestFit="1" customWidth="1"/>
    <col min="13061" max="13061" width="10" bestFit="1" customWidth="1"/>
    <col min="13062" max="13062" width="8.85546875" bestFit="1" customWidth="1"/>
    <col min="13063" max="13063" width="22.85546875" customWidth="1"/>
    <col min="13064" max="13064" width="59.7109375" bestFit="1" customWidth="1"/>
    <col min="13065" max="13065" width="57.85546875" bestFit="1" customWidth="1"/>
    <col min="13066" max="13066" width="35.28515625" bestFit="1" customWidth="1"/>
    <col min="13067" max="13067" width="28.140625" bestFit="1" customWidth="1"/>
    <col min="13068" max="13068" width="33.140625" bestFit="1" customWidth="1"/>
    <col min="13069" max="13069" width="26" bestFit="1" customWidth="1"/>
    <col min="13070" max="13070" width="19.140625" bestFit="1" customWidth="1"/>
    <col min="13071" max="13071" width="10.42578125" customWidth="1"/>
    <col min="13072" max="13072" width="11.85546875" customWidth="1"/>
    <col min="13073" max="13073" width="14.7109375" customWidth="1"/>
    <col min="13074" max="13074" width="9" bestFit="1" customWidth="1"/>
    <col min="13075" max="13075" width="15.28515625" customWidth="1"/>
    <col min="13315" max="13315" width="4.7109375" bestFit="1" customWidth="1"/>
    <col min="13316" max="13316" width="9.7109375" bestFit="1" customWidth="1"/>
    <col min="13317" max="13317" width="10" bestFit="1" customWidth="1"/>
    <col min="13318" max="13318" width="8.85546875" bestFit="1" customWidth="1"/>
    <col min="13319" max="13319" width="22.85546875" customWidth="1"/>
    <col min="13320" max="13320" width="59.7109375" bestFit="1" customWidth="1"/>
    <col min="13321" max="13321" width="57.85546875" bestFit="1" customWidth="1"/>
    <col min="13322" max="13322" width="35.28515625" bestFit="1" customWidth="1"/>
    <col min="13323" max="13323" width="28.140625" bestFit="1" customWidth="1"/>
    <col min="13324" max="13324" width="33.140625" bestFit="1" customWidth="1"/>
    <col min="13325" max="13325" width="26" bestFit="1" customWidth="1"/>
    <col min="13326" max="13326" width="19.140625" bestFit="1" customWidth="1"/>
    <col min="13327" max="13327" width="10.42578125" customWidth="1"/>
    <col min="13328" max="13328" width="11.85546875" customWidth="1"/>
    <col min="13329" max="13329" width="14.7109375" customWidth="1"/>
    <col min="13330" max="13330" width="9" bestFit="1" customWidth="1"/>
    <col min="13331" max="13331" width="15.28515625" customWidth="1"/>
    <col min="13571" max="13571" width="4.7109375" bestFit="1" customWidth="1"/>
    <col min="13572" max="13572" width="9.7109375" bestFit="1" customWidth="1"/>
    <col min="13573" max="13573" width="10" bestFit="1" customWidth="1"/>
    <col min="13574" max="13574" width="8.85546875" bestFit="1" customWidth="1"/>
    <col min="13575" max="13575" width="22.85546875" customWidth="1"/>
    <col min="13576" max="13576" width="59.7109375" bestFit="1" customWidth="1"/>
    <col min="13577" max="13577" width="57.85546875" bestFit="1" customWidth="1"/>
    <col min="13578" max="13578" width="35.28515625" bestFit="1" customWidth="1"/>
    <col min="13579" max="13579" width="28.140625" bestFit="1" customWidth="1"/>
    <col min="13580" max="13580" width="33.140625" bestFit="1" customWidth="1"/>
    <col min="13581" max="13581" width="26" bestFit="1" customWidth="1"/>
    <col min="13582" max="13582" width="19.140625" bestFit="1" customWidth="1"/>
    <col min="13583" max="13583" width="10.42578125" customWidth="1"/>
    <col min="13584" max="13584" width="11.85546875" customWidth="1"/>
    <col min="13585" max="13585" width="14.7109375" customWidth="1"/>
    <col min="13586" max="13586" width="9" bestFit="1" customWidth="1"/>
    <col min="13587" max="13587" width="15.28515625" customWidth="1"/>
    <col min="13827" max="13827" width="4.7109375" bestFit="1" customWidth="1"/>
    <col min="13828" max="13828" width="9.7109375" bestFit="1" customWidth="1"/>
    <col min="13829" max="13829" width="10" bestFit="1" customWidth="1"/>
    <col min="13830" max="13830" width="8.85546875" bestFit="1" customWidth="1"/>
    <col min="13831" max="13831" width="22.85546875" customWidth="1"/>
    <col min="13832" max="13832" width="59.7109375" bestFit="1" customWidth="1"/>
    <col min="13833" max="13833" width="57.85546875" bestFit="1" customWidth="1"/>
    <col min="13834" max="13834" width="35.28515625" bestFit="1" customWidth="1"/>
    <col min="13835" max="13835" width="28.140625" bestFit="1" customWidth="1"/>
    <col min="13836" max="13836" width="33.140625" bestFit="1" customWidth="1"/>
    <col min="13837" max="13837" width="26" bestFit="1" customWidth="1"/>
    <col min="13838" max="13838" width="19.140625" bestFit="1" customWidth="1"/>
    <col min="13839" max="13839" width="10.42578125" customWidth="1"/>
    <col min="13840" max="13840" width="11.85546875" customWidth="1"/>
    <col min="13841" max="13841" width="14.7109375" customWidth="1"/>
    <col min="13842" max="13842" width="9" bestFit="1" customWidth="1"/>
    <col min="13843" max="13843" width="15.28515625" customWidth="1"/>
    <col min="14083" max="14083" width="4.7109375" bestFit="1" customWidth="1"/>
    <col min="14084" max="14084" width="9.7109375" bestFit="1" customWidth="1"/>
    <col min="14085" max="14085" width="10" bestFit="1" customWidth="1"/>
    <col min="14086" max="14086" width="8.85546875" bestFit="1" customWidth="1"/>
    <col min="14087" max="14087" width="22.85546875" customWidth="1"/>
    <col min="14088" max="14088" width="59.7109375" bestFit="1" customWidth="1"/>
    <col min="14089" max="14089" width="57.85546875" bestFit="1" customWidth="1"/>
    <col min="14090" max="14090" width="35.28515625" bestFit="1" customWidth="1"/>
    <col min="14091" max="14091" width="28.140625" bestFit="1" customWidth="1"/>
    <col min="14092" max="14092" width="33.140625" bestFit="1" customWidth="1"/>
    <col min="14093" max="14093" width="26" bestFit="1" customWidth="1"/>
    <col min="14094" max="14094" width="19.140625" bestFit="1" customWidth="1"/>
    <col min="14095" max="14095" width="10.42578125" customWidth="1"/>
    <col min="14096" max="14096" width="11.85546875" customWidth="1"/>
    <col min="14097" max="14097" width="14.7109375" customWidth="1"/>
    <col min="14098" max="14098" width="9" bestFit="1" customWidth="1"/>
    <col min="14099" max="14099" width="15.28515625" customWidth="1"/>
    <col min="14339" max="14339" width="4.7109375" bestFit="1" customWidth="1"/>
    <col min="14340" max="14340" width="9.7109375" bestFit="1" customWidth="1"/>
    <col min="14341" max="14341" width="10" bestFit="1" customWidth="1"/>
    <col min="14342" max="14342" width="8.85546875" bestFit="1" customWidth="1"/>
    <col min="14343" max="14343" width="22.85546875" customWidth="1"/>
    <col min="14344" max="14344" width="59.7109375" bestFit="1" customWidth="1"/>
    <col min="14345" max="14345" width="57.85546875" bestFit="1" customWidth="1"/>
    <col min="14346" max="14346" width="35.28515625" bestFit="1" customWidth="1"/>
    <col min="14347" max="14347" width="28.140625" bestFit="1" customWidth="1"/>
    <col min="14348" max="14348" width="33.140625" bestFit="1" customWidth="1"/>
    <col min="14349" max="14349" width="26" bestFit="1" customWidth="1"/>
    <col min="14350" max="14350" width="19.140625" bestFit="1" customWidth="1"/>
    <col min="14351" max="14351" width="10.42578125" customWidth="1"/>
    <col min="14352" max="14352" width="11.85546875" customWidth="1"/>
    <col min="14353" max="14353" width="14.7109375" customWidth="1"/>
    <col min="14354" max="14354" width="9" bestFit="1" customWidth="1"/>
    <col min="14355" max="14355" width="15.28515625" customWidth="1"/>
    <col min="14595" max="14595" width="4.7109375" bestFit="1" customWidth="1"/>
    <col min="14596" max="14596" width="9.7109375" bestFit="1" customWidth="1"/>
    <col min="14597" max="14597" width="10" bestFit="1" customWidth="1"/>
    <col min="14598" max="14598" width="8.85546875" bestFit="1" customWidth="1"/>
    <col min="14599" max="14599" width="22.85546875" customWidth="1"/>
    <col min="14600" max="14600" width="59.7109375" bestFit="1" customWidth="1"/>
    <col min="14601" max="14601" width="57.85546875" bestFit="1" customWidth="1"/>
    <col min="14602" max="14602" width="35.28515625" bestFit="1" customWidth="1"/>
    <col min="14603" max="14603" width="28.140625" bestFit="1" customWidth="1"/>
    <col min="14604" max="14604" width="33.140625" bestFit="1" customWidth="1"/>
    <col min="14605" max="14605" width="26" bestFit="1" customWidth="1"/>
    <col min="14606" max="14606" width="19.140625" bestFit="1" customWidth="1"/>
    <col min="14607" max="14607" width="10.42578125" customWidth="1"/>
    <col min="14608" max="14608" width="11.85546875" customWidth="1"/>
    <col min="14609" max="14609" width="14.7109375" customWidth="1"/>
    <col min="14610" max="14610" width="9" bestFit="1" customWidth="1"/>
    <col min="14611" max="14611" width="15.28515625" customWidth="1"/>
    <col min="14851" max="14851" width="4.7109375" bestFit="1" customWidth="1"/>
    <col min="14852" max="14852" width="9.7109375" bestFit="1" customWidth="1"/>
    <col min="14853" max="14853" width="10" bestFit="1" customWidth="1"/>
    <col min="14854" max="14854" width="8.85546875" bestFit="1" customWidth="1"/>
    <col min="14855" max="14855" width="22.85546875" customWidth="1"/>
    <col min="14856" max="14856" width="59.7109375" bestFit="1" customWidth="1"/>
    <col min="14857" max="14857" width="57.85546875" bestFit="1" customWidth="1"/>
    <col min="14858" max="14858" width="35.28515625" bestFit="1" customWidth="1"/>
    <col min="14859" max="14859" width="28.140625" bestFit="1" customWidth="1"/>
    <col min="14860" max="14860" width="33.140625" bestFit="1" customWidth="1"/>
    <col min="14861" max="14861" width="26" bestFit="1" customWidth="1"/>
    <col min="14862" max="14862" width="19.140625" bestFit="1" customWidth="1"/>
    <col min="14863" max="14863" width="10.42578125" customWidth="1"/>
    <col min="14864" max="14864" width="11.85546875" customWidth="1"/>
    <col min="14865" max="14865" width="14.7109375" customWidth="1"/>
    <col min="14866" max="14866" width="9" bestFit="1" customWidth="1"/>
    <col min="14867" max="14867" width="15.28515625" customWidth="1"/>
    <col min="15107" max="15107" width="4.7109375" bestFit="1" customWidth="1"/>
    <col min="15108" max="15108" width="9.7109375" bestFit="1" customWidth="1"/>
    <col min="15109" max="15109" width="10" bestFit="1" customWidth="1"/>
    <col min="15110" max="15110" width="8.85546875" bestFit="1" customWidth="1"/>
    <col min="15111" max="15111" width="22.85546875" customWidth="1"/>
    <col min="15112" max="15112" width="59.7109375" bestFit="1" customWidth="1"/>
    <col min="15113" max="15113" width="57.85546875" bestFit="1" customWidth="1"/>
    <col min="15114" max="15114" width="35.28515625" bestFit="1" customWidth="1"/>
    <col min="15115" max="15115" width="28.140625" bestFit="1" customWidth="1"/>
    <col min="15116" max="15116" width="33.140625" bestFit="1" customWidth="1"/>
    <col min="15117" max="15117" width="26" bestFit="1" customWidth="1"/>
    <col min="15118" max="15118" width="19.140625" bestFit="1" customWidth="1"/>
    <col min="15119" max="15119" width="10.42578125" customWidth="1"/>
    <col min="15120" max="15120" width="11.85546875" customWidth="1"/>
    <col min="15121" max="15121" width="14.7109375" customWidth="1"/>
    <col min="15122" max="15122" width="9" bestFit="1" customWidth="1"/>
    <col min="15123" max="15123" width="15.28515625" customWidth="1"/>
    <col min="15363" max="15363" width="4.7109375" bestFit="1" customWidth="1"/>
    <col min="15364" max="15364" width="9.7109375" bestFit="1" customWidth="1"/>
    <col min="15365" max="15365" width="10" bestFit="1" customWidth="1"/>
    <col min="15366" max="15366" width="8.85546875" bestFit="1" customWidth="1"/>
    <col min="15367" max="15367" width="22.85546875" customWidth="1"/>
    <col min="15368" max="15368" width="59.7109375" bestFit="1" customWidth="1"/>
    <col min="15369" max="15369" width="57.85546875" bestFit="1" customWidth="1"/>
    <col min="15370" max="15370" width="35.28515625" bestFit="1" customWidth="1"/>
    <col min="15371" max="15371" width="28.140625" bestFit="1" customWidth="1"/>
    <col min="15372" max="15372" width="33.140625" bestFit="1" customWidth="1"/>
    <col min="15373" max="15373" width="26" bestFit="1" customWidth="1"/>
    <col min="15374" max="15374" width="19.140625" bestFit="1" customWidth="1"/>
    <col min="15375" max="15375" width="10.42578125" customWidth="1"/>
    <col min="15376" max="15376" width="11.85546875" customWidth="1"/>
    <col min="15377" max="15377" width="14.7109375" customWidth="1"/>
    <col min="15378" max="15378" width="9" bestFit="1" customWidth="1"/>
    <col min="15379" max="15379" width="15.28515625" customWidth="1"/>
    <col min="15619" max="15619" width="4.7109375" bestFit="1" customWidth="1"/>
    <col min="15620" max="15620" width="9.7109375" bestFit="1" customWidth="1"/>
    <col min="15621" max="15621" width="10" bestFit="1" customWidth="1"/>
    <col min="15622" max="15622" width="8.85546875" bestFit="1" customWidth="1"/>
    <col min="15623" max="15623" width="22.85546875" customWidth="1"/>
    <col min="15624" max="15624" width="59.7109375" bestFit="1" customWidth="1"/>
    <col min="15625" max="15625" width="57.85546875" bestFit="1" customWidth="1"/>
    <col min="15626" max="15626" width="35.28515625" bestFit="1" customWidth="1"/>
    <col min="15627" max="15627" width="28.140625" bestFit="1" customWidth="1"/>
    <col min="15628" max="15628" width="33.140625" bestFit="1" customWidth="1"/>
    <col min="15629" max="15629" width="26" bestFit="1" customWidth="1"/>
    <col min="15630" max="15630" width="19.140625" bestFit="1" customWidth="1"/>
    <col min="15631" max="15631" width="10.42578125" customWidth="1"/>
    <col min="15632" max="15632" width="11.85546875" customWidth="1"/>
    <col min="15633" max="15633" width="14.7109375" customWidth="1"/>
    <col min="15634" max="15634" width="9" bestFit="1" customWidth="1"/>
    <col min="15635" max="15635" width="15.28515625" customWidth="1"/>
    <col min="15875" max="15875" width="4.7109375" bestFit="1" customWidth="1"/>
    <col min="15876" max="15876" width="9.7109375" bestFit="1" customWidth="1"/>
    <col min="15877" max="15877" width="10" bestFit="1" customWidth="1"/>
    <col min="15878" max="15878" width="8.85546875" bestFit="1" customWidth="1"/>
    <col min="15879" max="15879" width="22.85546875" customWidth="1"/>
    <col min="15880" max="15880" width="59.7109375" bestFit="1" customWidth="1"/>
    <col min="15881" max="15881" width="57.85546875" bestFit="1" customWidth="1"/>
    <col min="15882" max="15882" width="35.28515625" bestFit="1" customWidth="1"/>
    <col min="15883" max="15883" width="28.140625" bestFit="1" customWidth="1"/>
    <col min="15884" max="15884" width="33.140625" bestFit="1" customWidth="1"/>
    <col min="15885" max="15885" width="26" bestFit="1" customWidth="1"/>
    <col min="15886" max="15886" width="19.140625" bestFit="1" customWidth="1"/>
    <col min="15887" max="15887" width="10.42578125" customWidth="1"/>
    <col min="15888" max="15888" width="11.85546875" customWidth="1"/>
    <col min="15889" max="15889" width="14.7109375" customWidth="1"/>
    <col min="15890" max="15890" width="9" bestFit="1" customWidth="1"/>
    <col min="15891" max="15891" width="15.28515625" customWidth="1"/>
    <col min="16131" max="16131" width="4.7109375" bestFit="1" customWidth="1"/>
    <col min="16132" max="16132" width="9.7109375" bestFit="1" customWidth="1"/>
    <col min="16133" max="16133" width="10" bestFit="1" customWidth="1"/>
    <col min="16134" max="16134" width="8.85546875" bestFit="1" customWidth="1"/>
    <col min="16135" max="16135" width="22.85546875" customWidth="1"/>
    <col min="16136" max="16136" width="59.7109375" bestFit="1" customWidth="1"/>
    <col min="16137" max="16137" width="57.85546875" bestFit="1" customWidth="1"/>
    <col min="16138" max="16138" width="35.28515625" bestFit="1" customWidth="1"/>
    <col min="16139" max="16139" width="28.140625" bestFit="1" customWidth="1"/>
    <col min="16140" max="16140" width="33.140625" bestFit="1" customWidth="1"/>
    <col min="16141" max="16141" width="26" bestFit="1" customWidth="1"/>
    <col min="16142" max="16142" width="19.140625" bestFit="1" customWidth="1"/>
    <col min="16143" max="16143" width="10.42578125" customWidth="1"/>
    <col min="16144" max="16144" width="11.85546875" customWidth="1"/>
    <col min="16145" max="16145" width="14.7109375" customWidth="1"/>
    <col min="16146" max="16146" width="9" bestFit="1" customWidth="1"/>
    <col min="16147" max="16147" width="15.28515625" customWidth="1"/>
  </cols>
  <sheetData>
    <row r="1" spans="1:19">
      <c r="Q1" s="646"/>
      <c r="R1" s="646"/>
    </row>
    <row r="2" spans="1:19" ht="15.75">
      <c r="A2" s="642" t="s">
        <v>5765</v>
      </c>
      <c r="B2" s="642"/>
      <c r="C2" s="642"/>
      <c r="D2" s="642"/>
      <c r="E2" s="642"/>
      <c r="F2" s="642"/>
      <c r="G2" s="642"/>
      <c r="H2" s="642"/>
      <c r="I2" s="642"/>
      <c r="J2" s="642"/>
      <c r="K2" s="642"/>
      <c r="L2" s="642"/>
      <c r="M2" s="642"/>
      <c r="N2" s="642"/>
      <c r="O2" s="642"/>
      <c r="P2" s="642"/>
      <c r="Q2" s="642"/>
      <c r="R2" s="642"/>
    </row>
    <row r="3" spans="1:19" ht="15.75">
      <c r="A3" s="1"/>
      <c r="B3" s="2"/>
      <c r="C3" s="2"/>
      <c r="D3" s="2"/>
      <c r="E3" s="2"/>
      <c r="F3" s="2"/>
      <c r="G3" s="2"/>
      <c r="H3" s="2"/>
      <c r="I3" s="2"/>
      <c r="J3" s="2"/>
      <c r="K3" s="2"/>
      <c r="L3" s="2"/>
      <c r="Q3" s="2"/>
    </row>
    <row r="4" spans="1:19" s="3" customFormat="1" ht="30" customHeight="1">
      <c r="A4" s="487" t="s">
        <v>0</v>
      </c>
      <c r="B4" s="489" t="s">
        <v>1</v>
      </c>
      <c r="C4" s="489" t="s">
        <v>2</v>
      </c>
      <c r="D4" s="489" t="s">
        <v>3</v>
      </c>
      <c r="E4" s="487" t="s">
        <v>4</v>
      </c>
      <c r="F4" s="487" t="s">
        <v>5</v>
      </c>
      <c r="G4" s="487" t="s">
        <v>6</v>
      </c>
      <c r="H4" s="484" t="s">
        <v>7</v>
      </c>
      <c r="I4" s="544"/>
      <c r="J4" s="487" t="s">
        <v>1224</v>
      </c>
      <c r="K4" s="484" t="s">
        <v>1425</v>
      </c>
      <c r="L4" s="485"/>
      <c r="M4" s="486" t="s">
        <v>2245</v>
      </c>
      <c r="N4" s="486"/>
      <c r="O4" s="486" t="s">
        <v>1227</v>
      </c>
      <c r="P4" s="486"/>
      <c r="Q4" s="487" t="s">
        <v>12</v>
      </c>
      <c r="R4" s="489" t="s">
        <v>13</v>
      </c>
    </row>
    <row r="5" spans="1:19" s="3" customFormat="1" ht="35.25" customHeight="1">
      <c r="A5" s="488"/>
      <c r="B5" s="490"/>
      <c r="C5" s="490"/>
      <c r="D5" s="490"/>
      <c r="E5" s="488"/>
      <c r="F5" s="488"/>
      <c r="G5" s="488"/>
      <c r="H5" s="151" t="s">
        <v>14</v>
      </c>
      <c r="I5" s="151" t="s">
        <v>15</v>
      </c>
      <c r="J5" s="488"/>
      <c r="K5" s="152">
        <v>2016</v>
      </c>
      <c r="L5" s="152">
        <v>2017</v>
      </c>
      <c r="M5" s="152">
        <v>2016</v>
      </c>
      <c r="N5" s="182">
        <v>2017</v>
      </c>
      <c r="O5" s="152">
        <v>2016</v>
      </c>
      <c r="P5" s="182">
        <v>2017</v>
      </c>
      <c r="Q5" s="488"/>
      <c r="R5" s="490"/>
    </row>
    <row r="6" spans="1:19" s="3" customFormat="1" ht="16.5" customHeight="1">
      <c r="A6" s="149" t="s">
        <v>16</v>
      </c>
      <c r="B6" s="151" t="s">
        <v>17</v>
      </c>
      <c r="C6" s="151" t="s">
        <v>18</v>
      </c>
      <c r="D6" s="151" t="s">
        <v>19</v>
      </c>
      <c r="E6" s="149" t="s">
        <v>20</v>
      </c>
      <c r="F6" s="149" t="s">
        <v>21</v>
      </c>
      <c r="G6" s="149" t="s">
        <v>22</v>
      </c>
      <c r="H6" s="151" t="s">
        <v>23</v>
      </c>
      <c r="I6" s="151" t="s">
        <v>24</v>
      </c>
      <c r="J6" s="149" t="s">
        <v>25</v>
      </c>
      <c r="K6" s="152" t="s">
        <v>26</v>
      </c>
      <c r="L6" s="152" t="s">
        <v>27</v>
      </c>
      <c r="M6" s="152" t="s">
        <v>28</v>
      </c>
      <c r="N6" s="153" t="s">
        <v>29</v>
      </c>
      <c r="O6" s="152" t="s">
        <v>30</v>
      </c>
      <c r="P6" s="153" t="s">
        <v>31</v>
      </c>
      <c r="Q6" s="149" t="s">
        <v>32</v>
      </c>
      <c r="R6" s="151" t="s">
        <v>33</v>
      </c>
    </row>
    <row r="7" spans="1:19" s="158" customFormat="1" ht="132" customHeight="1">
      <c r="A7" s="207">
        <v>1</v>
      </c>
      <c r="B7" s="207" t="s">
        <v>1250</v>
      </c>
      <c r="C7" s="207">
        <v>5</v>
      </c>
      <c r="D7" s="207">
        <v>13</v>
      </c>
      <c r="E7" s="204" t="s">
        <v>2434</v>
      </c>
      <c r="F7" s="204" t="s">
        <v>4073</v>
      </c>
      <c r="G7" s="204" t="s">
        <v>4074</v>
      </c>
      <c r="H7" s="204" t="s">
        <v>1358</v>
      </c>
      <c r="I7" s="204">
        <v>1</v>
      </c>
      <c r="J7" s="204" t="s">
        <v>4075</v>
      </c>
      <c r="K7" s="204" t="s">
        <v>38</v>
      </c>
      <c r="L7" s="207" t="s">
        <v>944</v>
      </c>
      <c r="M7" s="295">
        <v>25000</v>
      </c>
      <c r="N7" s="295"/>
      <c r="O7" s="295">
        <v>25000</v>
      </c>
      <c r="P7" s="295"/>
      <c r="Q7" s="204" t="s">
        <v>4076</v>
      </c>
      <c r="R7" s="204" t="s">
        <v>4077</v>
      </c>
      <c r="S7" s="157"/>
    </row>
    <row r="8" spans="1:19" s="158" customFormat="1" ht="54" customHeight="1">
      <c r="A8" s="494">
        <v>2</v>
      </c>
      <c r="B8" s="494" t="s">
        <v>1250</v>
      </c>
      <c r="C8" s="494">
        <v>5</v>
      </c>
      <c r="D8" s="494">
        <v>13</v>
      </c>
      <c r="E8" s="482" t="s">
        <v>4078</v>
      </c>
      <c r="F8" s="482" t="s">
        <v>4079</v>
      </c>
      <c r="G8" s="482" t="s">
        <v>4080</v>
      </c>
      <c r="H8" s="261" t="s">
        <v>1363</v>
      </c>
      <c r="I8" s="190">
        <v>1</v>
      </c>
      <c r="J8" s="482" t="s">
        <v>4081</v>
      </c>
      <c r="K8" s="482" t="s">
        <v>42</v>
      </c>
      <c r="L8" s="494" t="s">
        <v>944</v>
      </c>
      <c r="M8" s="557">
        <v>9376.85</v>
      </c>
      <c r="N8" s="557"/>
      <c r="O8" s="557">
        <v>9376.85</v>
      </c>
      <c r="P8" s="557"/>
      <c r="Q8" s="501" t="s">
        <v>4076</v>
      </c>
      <c r="R8" s="482" t="s">
        <v>4082</v>
      </c>
    </row>
    <row r="9" spans="1:19" s="158" customFormat="1" ht="54" customHeight="1">
      <c r="A9" s="494"/>
      <c r="B9" s="494"/>
      <c r="C9" s="494"/>
      <c r="D9" s="494"/>
      <c r="E9" s="482"/>
      <c r="F9" s="482"/>
      <c r="G9" s="482"/>
      <c r="H9" s="261" t="s">
        <v>1241</v>
      </c>
      <c r="I9" s="190">
        <v>90</v>
      </c>
      <c r="J9" s="482"/>
      <c r="K9" s="482"/>
      <c r="L9" s="494"/>
      <c r="M9" s="557"/>
      <c r="N9" s="557"/>
      <c r="O9" s="557"/>
      <c r="P9" s="557"/>
      <c r="Q9" s="503"/>
      <c r="R9" s="482"/>
    </row>
    <row r="10" spans="1:19" s="158" customFormat="1" ht="87.75" customHeight="1">
      <c r="A10" s="207">
        <v>3</v>
      </c>
      <c r="B10" s="207" t="s">
        <v>1250</v>
      </c>
      <c r="C10" s="207">
        <v>5</v>
      </c>
      <c r="D10" s="207">
        <v>13</v>
      </c>
      <c r="E10" s="204" t="s">
        <v>4083</v>
      </c>
      <c r="F10" s="204" t="s">
        <v>4084</v>
      </c>
      <c r="G10" s="204" t="s">
        <v>4080</v>
      </c>
      <c r="H10" s="261" t="s">
        <v>1363</v>
      </c>
      <c r="I10" s="190">
        <v>1</v>
      </c>
      <c r="J10" s="204" t="s">
        <v>4085</v>
      </c>
      <c r="K10" s="204" t="s">
        <v>42</v>
      </c>
      <c r="L10" s="207" t="s">
        <v>944</v>
      </c>
      <c r="M10" s="295">
        <v>9781.58</v>
      </c>
      <c r="N10" s="295"/>
      <c r="O10" s="295">
        <v>9781.58</v>
      </c>
      <c r="P10" s="295"/>
      <c r="Q10" s="204" t="s">
        <v>4076</v>
      </c>
      <c r="R10" s="204" t="s">
        <v>4082</v>
      </c>
      <c r="S10" s="157"/>
    </row>
    <row r="11" spans="1:19" s="158" customFormat="1" ht="156" customHeight="1">
      <c r="A11" s="207">
        <v>4</v>
      </c>
      <c r="B11" s="207" t="s">
        <v>1250</v>
      </c>
      <c r="C11" s="207">
        <v>5</v>
      </c>
      <c r="D11" s="207">
        <v>13</v>
      </c>
      <c r="E11" s="204" t="s">
        <v>4086</v>
      </c>
      <c r="F11" s="204" t="s">
        <v>4087</v>
      </c>
      <c r="G11" s="204" t="s">
        <v>4080</v>
      </c>
      <c r="H11" s="261" t="s">
        <v>1363</v>
      </c>
      <c r="I11" s="190">
        <v>1</v>
      </c>
      <c r="J11" s="204" t="s">
        <v>4088</v>
      </c>
      <c r="K11" s="204" t="s">
        <v>42</v>
      </c>
      <c r="L11" s="207" t="s">
        <v>944</v>
      </c>
      <c r="M11" s="295">
        <v>9884.08</v>
      </c>
      <c r="N11" s="295"/>
      <c r="O11" s="295">
        <v>9884.08</v>
      </c>
      <c r="P11" s="295"/>
      <c r="Q11" s="204" t="s">
        <v>4076</v>
      </c>
      <c r="R11" s="204" t="s">
        <v>4082</v>
      </c>
    </row>
    <row r="12" spans="1:19" s="158" customFormat="1" ht="55.5" customHeight="1">
      <c r="A12" s="494">
        <v>5</v>
      </c>
      <c r="B12" s="494" t="s">
        <v>1250</v>
      </c>
      <c r="C12" s="494">
        <v>5</v>
      </c>
      <c r="D12" s="494">
        <v>10</v>
      </c>
      <c r="E12" s="482" t="s">
        <v>4089</v>
      </c>
      <c r="F12" s="482" t="s">
        <v>4090</v>
      </c>
      <c r="G12" s="482" t="s">
        <v>4091</v>
      </c>
      <c r="H12" s="261" t="s">
        <v>1358</v>
      </c>
      <c r="I12" s="190">
        <v>1</v>
      </c>
      <c r="J12" s="482" t="s">
        <v>4092</v>
      </c>
      <c r="K12" s="482" t="s">
        <v>44</v>
      </c>
      <c r="L12" s="494" t="s">
        <v>944</v>
      </c>
      <c r="M12" s="557">
        <v>204024.54</v>
      </c>
      <c r="N12" s="557"/>
      <c r="O12" s="557">
        <v>204024.54</v>
      </c>
      <c r="P12" s="557"/>
      <c r="Q12" s="501" t="s">
        <v>4076</v>
      </c>
      <c r="R12" s="482" t="s">
        <v>4082</v>
      </c>
      <c r="S12" s="181"/>
    </row>
    <row r="13" spans="1:19" s="158" customFormat="1" ht="55.5" customHeight="1">
      <c r="A13" s="494"/>
      <c r="B13" s="494"/>
      <c r="C13" s="494"/>
      <c r="D13" s="494"/>
      <c r="E13" s="482"/>
      <c r="F13" s="482"/>
      <c r="G13" s="482"/>
      <c r="H13" s="261" t="s">
        <v>4093</v>
      </c>
      <c r="I13" s="190">
        <v>100</v>
      </c>
      <c r="J13" s="482"/>
      <c r="K13" s="482"/>
      <c r="L13" s="494"/>
      <c r="M13" s="557"/>
      <c r="N13" s="557"/>
      <c r="O13" s="557"/>
      <c r="P13" s="557"/>
      <c r="Q13" s="503"/>
      <c r="R13" s="482"/>
      <c r="S13" s="181"/>
    </row>
    <row r="14" spans="1:19" s="158" customFormat="1" ht="134.25" customHeight="1">
      <c r="A14" s="207">
        <v>6</v>
      </c>
      <c r="B14" s="341" t="s">
        <v>1250</v>
      </c>
      <c r="C14" s="341" t="s">
        <v>36</v>
      </c>
      <c r="D14" s="341">
        <v>13</v>
      </c>
      <c r="E14" s="342" t="s">
        <v>4094</v>
      </c>
      <c r="F14" s="342" t="s">
        <v>4095</v>
      </c>
      <c r="G14" s="342" t="s">
        <v>4096</v>
      </c>
      <c r="H14" s="343" t="s">
        <v>4097</v>
      </c>
      <c r="I14" s="344">
        <v>1</v>
      </c>
      <c r="J14" s="342" t="s">
        <v>4061</v>
      </c>
      <c r="K14" s="342" t="s">
        <v>42</v>
      </c>
      <c r="L14" s="341" t="s">
        <v>944</v>
      </c>
      <c r="M14" s="345">
        <v>14952.9</v>
      </c>
      <c r="N14" s="345"/>
      <c r="O14" s="345">
        <v>14952.9</v>
      </c>
      <c r="P14" s="345"/>
      <c r="Q14" s="342" t="s">
        <v>4076</v>
      </c>
      <c r="R14" s="342" t="s">
        <v>4082</v>
      </c>
      <c r="S14" s="157"/>
    </row>
    <row r="15" spans="1:19" s="158" customFormat="1" ht="216" customHeight="1">
      <c r="A15" s="207">
        <v>7</v>
      </c>
      <c r="B15" s="341" t="s">
        <v>1250</v>
      </c>
      <c r="C15" s="341" t="s">
        <v>4098</v>
      </c>
      <c r="D15" s="341">
        <v>13</v>
      </c>
      <c r="E15" s="342" t="s">
        <v>4099</v>
      </c>
      <c r="F15" s="342" t="s">
        <v>4100</v>
      </c>
      <c r="G15" s="342" t="s">
        <v>4101</v>
      </c>
      <c r="H15" s="343" t="s">
        <v>4102</v>
      </c>
      <c r="I15" s="344">
        <v>17</v>
      </c>
      <c r="J15" s="342" t="s">
        <v>4103</v>
      </c>
      <c r="K15" s="342" t="s">
        <v>44</v>
      </c>
      <c r="L15" s="341" t="s">
        <v>944</v>
      </c>
      <c r="M15" s="345">
        <v>50000</v>
      </c>
      <c r="N15" s="345"/>
      <c r="O15" s="345">
        <v>50000</v>
      </c>
      <c r="P15" s="345"/>
      <c r="Q15" s="342" t="s">
        <v>4076</v>
      </c>
      <c r="R15" s="342" t="s">
        <v>4082</v>
      </c>
    </row>
    <row r="16" spans="1:19" s="158" customFormat="1" ht="95.25" customHeight="1">
      <c r="A16" s="482">
        <v>8</v>
      </c>
      <c r="B16" s="482" t="s">
        <v>1275</v>
      </c>
      <c r="C16" s="482">
        <v>4</v>
      </c>
      <c r="D16" s="482">
        <v>6</v>
      </c>
      <c r="E16" s="482" t="s">
        <v>4104</v>
      </c>
      <c r="F16" s="482" t="s">
        <v>4105</v>
      </c>
      <c r="G16" s="482" t="s">
        <v>4106</v>
      </c>
      <c r="H16" s="261" t="s">
        <v>1454</v>
      </c>
      <c r="I16" s="190">
        <v>1</v>
      </c>
      <c r="J16" s="482" t="s">
        <v>4107</v>
      </c>
      <c r="K16" s="482" t="s">
        <v>4110</v>
      </c>
      <c r="L16" s="494" t="s">
        <v>944</v>
      </c>
      <c r="M16" s="557">
        <v>30014.99</v>
      </c>
      <c r="N16" s="557"/>
      <c r="O16" s="557">
        <v>30014.99</v>
      </c>
      <c r="P16" s="557"/>
      <c r="Q16" s="546" t="s">
        <v>4108</v>
      </c>
      <c r="R16" s="482" t="s">
        <v>4109</v>
      </c>
    </row>
    <row r="17" spans="1:18" s="158" customFormat="1" ht="95.25" customHeight="1">
      <c r="A17" s="482"/>
      <c r="B17" s="482"/>
      <c r="C17" s="482"/>
      <c r="D17" s="482"/>
      <c r="E17" s="482"/>
      <c r="F17" s="482"/>
      <c r="G17" s="482"/>
      <c r="H17" s="261" t="s">
        <v>1424</v>
      </c>
      <c r="I17" s="190">
        <v>100</v>
      </c>
      <c r="J17" s="482"/>
      <c r="K17" s="482"/>
      <c r="L17" s="494"/>
      <c r="M17" s="557"/>
      <c r="N17" s="557"/>
      <c r="O17" s="557"/>
      <c r="P17" s="557"/>
      <c r="Q17" s="547"/>
      <c r="R17" s="482"/>
    </row>
    <row r="18" spans="1:18" s="158" customFormat="1" ht="79.5" customHeight="1">
      <c r="A18" s="207">
        <v>9</v>
      </c>
      <c r="B18" s="204" t="s">
        <v>4111</v>
      </c>
      <c r="C18" s="204" t="s">
        <v>72</v>
      </c>
      <c r="D18" s="204">
        <v>10</v>
      </c>
      <c r="E18" s="204" t="s">
        <v>4112</v>
      </c>
      <c r="F18" s="204" t="s">
        <v>4113</v>
      </c>
      <c r="G18" s="204" t="s">
        <v>4114</v>
      </c>
      <c r="H18" s="261" t="s">
        <v>1358</v>
      </c>
      <c r="I18" s="190">
        <v>1</v>
      </c>
      <c r="J18" s="204" t="s">
        <v>4115</v>
      </c>
      <c r="K18" s="204" t="s">
        <v>42</v>
      </c>
      <c r="L18" s="207" t="s">
        <v>944</v>
      </c>
      <c r="M18" s="206">
        <v>40993.93</v>
      </c>
      <c r="N18" s="206"/>
      <c r="O18" s="206">
        <v>40993.93</v>
      </c>
      <c r="P18" s="206"/>
      <c r="Q18" s="277" t="s">
        <v>4116</v>
      </c>
      <c r="R18" s="204" t="s">
        <v>4117</v>
      </c>
    </row>
    <row r="19" spans="1:18" s="158" customFormat="1" ht="110.25" customHeight="1">
      <c r="A19" s="204">
        <v>10</v>
      </c>
      <c r="B19" s="204" t="s">
        <v>47</v>
      </c>
      <c r="C19" s="204">
        <v>5</v>
      </c>
      <c r="D19" s="204">
        <v>6</v>
      </c>
      <c r="E19" s="204" t="s">
        <v>4118</v>
      </c>
      <c r="F19" s="204" t="s">
        <v>4119</v>
      </c>
      <c r="G19" s="204" t="s">
        <v>4120</v>
      </c>
      <c r="H19" s="204" t="s">
        <v>4121</v>
      </c>
      <c r="I19" s="204">
        <v>1</v>
      </c>
      <c r="J19" s="204" t="s">
        <v>4122</v>
      </c>
      <c r="K19" s="204" t="s">
        <v>35</v>
      </c>
      <c r="L19" s="207" t="s">
        <v>944</v>
      </c>
      <c r="M19" s="206">
        <v>9674.36</v>
      </c>
      <c r="N19" s="206"/>
      <c r="O19" s="206">
        <v>9674.36</v>
      </c>
      <c r="P19" s="206"/>
      <c r="Q19" s="277" t="s">
        <v>4123</v>
      </c>
      <c r="R19" s="204" t="s">
        <v>4124</v>
      </c>
    </row>
    <row r="20" spans="1:18" s="158" customFormat="1" ht="110.25" customHeight="1">
      <c r="A20" s="207">
        <v>11</v>
      </c>
      <c r="B20" s="204" t="s">
        <v>1707</v>
      </c>
      <c r="C20" s="204" t="s">
        <v>72</v>
      </c>
      <c r="D20" s="204">
        <v>10</v>
      </c>
      <c r="E20" s="204" t="s">
        <v>4125</v>
      </c>
      <c r="F20" s="204" t="s">
        <v>4126</v>
      </c>
      <c r="G20" s="204" t="s">
        <v>4127</v>
      </c>
      <c r="H20" s="261" t="s">
        <v>1358</v>
      </c>
      <c r="I20" s="190">
        <v>1</v>
      </c>
      <c r="J20" s="204" t="s">
        <v>4128</v>
      </c>
      <c r="K20" s="204" t="s">
        <v>38</v>
      </c>
      <c r="L20" s="207" t="s">
        <v>944</v>
      </c>
      <c r="M20" s="206">
        <v>29174.92</v>
      </c>
      <c r="N20" s="206"/>
      <c r="O20" s="206">
        <v>29174.92</v>
      </c>
      <c r="P20" s="206"/>
      <c r="Q20" s="277" t="s">
        <v>4116</v>
      </c>
      <c r="R20" s="204" t="s">
        <v>4117</v>
      </c>
    </row>
    <row r="21" spans="1:18" s="158" customFormat="1" ht="129.75" customHeight="1">
      <c r="A21" s="204">
        <v>12</v>
      </c>
      <c r="B21" s="204" t="s">
        <v>2896</v>
      </c>
      <c r="C21" s="204">
        <v>5</v>
      </c>
      <c r="D21" s="204">
        <v>13</v>
      </c>
      <c r="E21" s="204" t="s">
        <v>4129</v>
      </c>
      <c r="F21" s="204" t="s">
        <v>4130</v>
      </c>
      <c r="G21" s="204" t="s">
        <v>4134</v>
      </c>
      <c r="H21" s="261" t="s">
        <v>1363</v>
      </c>
      <c r="I21" s="190">
        <v>1</v>
      </c>
      <c r="J21" s="204" t="s">
        <v>4131</v>
      </c>
      <c r="K21" s="204" t="s">
        <v>4135</v>
      </c>
      <c r="L21" s="207" t="s">
        <v>944</v>
      </c>
      <c r="M21" s="206">
        <v>38010.01</v>
      </c>
      <c r="N21" s="206"/>
      <c r="O21" s="206">
        <v>38010.01</v>
      </c>
      <c r="P21" s="206"/>
      <c r="Q21" s="277" t="s">
        <v>4132</v>
      </c>
      <c r="R21" s="204" t="s">
        <v>4133</v>
      </c>
    </row>
    <row r="22" spans="1:18" s="158" customFormat="1" ht="174.75" customHeight="1">
      <c r="A22" s="207">
        <v>13</v>
      </c>
      <c r="B22" s="204" t="s">
        <v>1312</v>
      </c>
      <c r="C22" s="204" t="s">
        <v>72</v>
      </c>
      <c r="D22" s="204">
        <v>13</v>
      </c>
      <c r="E22" s="204" t="s">
        <v>4136</v>
      </c>
      <c r="F22" s="204" t="s">
        <v>4137</v>
      </c>
      <c r="G22" s="204" t="s">
        <v>4138</v>
      </c>
      <c r="H22" s="261" t="s">
        <v>1363</v>
      </c>
      <c r="I22" s="190">
        <v>1</v>
      </c>
      <c r="J22" s="204" t="s">
        <v>4139</v>
      </c>
      <c r="K22" s="204" t="s">
        <v>42</v>
      </c>
      <c r="L22" s="207" t="s">
        <v>944</v>
      </c>
      <c r="M22" s="206">
        <v>49999.59</v>
      </c>
      <c r="N22" s="206"/>
      <c r="O22" s="206">
        <v>49999.59</v>
      </c>
      <c r="P22" s="206"/>
      <c r="Q22" s="277" t="s">
        <v>4140</v>
      </c>
      <c r="R22" s="204" t="s">
        <v>4141</v>
      </c>
    </row>
    <row r="23" spans="1:18" s="158" customFormat="1" ht="164.25" customHeight="1">
      <c r="A23" s="204">
        <v>14</v>
      </c>
      <c r="B23" s="204" t="s">
        <v>47</v>
      </c>
      <c r="C23" s="204">
        <v>4</v>
      </c>
      <c r="D23" s="204">
        <v>6</v>
      </c>
      <c r="E23" s="204" t="s">
        <v>4142</v>
      </c>
      <c r="F23" s="204" t="s">
        <v>4143</v>
      </c>
      <c r="G23" s="204" t="s">
        <v>4144</v>
      </c>
      <c r="H23" s="261" t="s">
        <v>1424</v>
      </c>
      <c r="I23" s="204">
        <v>1300</v>
      </c>
      <c r="J23" s="204" t="s">
        <v>4145</v>
      </c>
      <c r="K23" s="204" t="s">
        <v>35</v>
      </c>
      <c r="L23" s="207" t="s">
        <v>944</v>
      </c>
      <c r="M23" s="206">
        <v>14463.41</v>
      </c>
      <c r="N23" s="206"/>
      <c r="O23" s="206">
        <v>14463.41</v>
      </c>
      <c r="P23" s="206"/>
      <c r="Q23" s="277" t="s">
        <v>4146</v>
      </c>
      <c r="R23" s="204" t="s">
        <v>4147</v>
      </c>
    </row>
    <row r="24" spans="1:18" s="158" customFormat="1" ht="25.5" customHeight="1">
      <c r="A24" s="494">
        <v>15</v>
      </c>
      <c r="B24" s="482" t="s">
        <v>47</v>
      </c>
      <c r="C24" s="482">
        <v>5</v>
      </c>
      <c r="D24" s="482">
        <v>9</v>
      </c>
      <c r="E24" s="482" t="s">
        <v>4148</v>
      </c>
      <c r="F24" s="482" t="s">
        <v>4149</v>
      </c>
      <c r="G24" s="482" t="s">
        <v>4150</v>
      </c>
      <c r="H24" s="204" t="s">
        <v>1401</v>
      </c>
      <c r="I24" s="204">
        <v>3</v>
      </c>
      <c r="J24" s="482" t="s">
        <v>4151</v>
      </c>
      <c r="K24" s="482" t="s">
        <v>35</v>
      </c>
      <c r="L24" s="494" t="s">
        <v>944</v>
      </c>
      <c r="M24" s="557">
        <v>33006.25</v>
      </c>
      <c r="N24" s="557"/>
      <c r="O24" s="557">
        <v>33006.25</v>
      </c>
      <c r="P24" s="557"/>
      <c r="Q24" s="546" t="s">
        <v>4123</v>
      </c>
      <c r="R24" s="482" t="s">
        <v>4124</v>
      </c>
    </row>
    <row r="25" spans="1:18" s="158" customFormat="1" ht="51">
      <c r="A25" s="494"/>
      <c r="B25" s="482"/>
      <c r="C25" s="482"/>
      <c r="D25" s="482"/>
      <c r="E25" s="482"/>
      <c r="F25" s="482"/>
      <c r="G25" s="482"/>
      <c r="H25" s="204" t="s">
        <v>1454</v>
      </c>
      <c r="I25" s="204">
        <v>1</v>
      </c>
      <c r="J25" s="482"/>
      <c r="K25" s="482"/>
      <c r="L25" s="494"/>
      <c r="M25" s="557"/>
      <c r="N25" s="557"/>
      <c r="O25" s="557"/>
      <c r="P25" s="557"/>
      <c r="Q25" s="548"/>
      <c r="R25" s="482"/>
    </row>
    <row r="26" spans="1:18" s="158" customFormat="1" ht="38.25">
      <c r="A26" s="494"/>
      <c r="B26" s="482"/>
      <c r="C26" s="482"/>
      <c r="D26" s="482"/>
      <c r="E26" s="482"/>
      <c r="F26" s="482"/>
      <c r="G26" s="482"/>
      <c r="H26" s="261" t="s">
        <v>1424</v>
      </c>
      <c r="I26" s="204">
        <v>250</v>
      </c>
      <c r="J26" s="482"/>
      <c r="K26" s="482"/>
      <c r="L26" s="494"/>
      <c r="M26" s="557"/>
      <c r="N26" s="557"/>
      <c r="O26" s="557"/>
      <c r="P26" s="557"/>
      <c r="Q26" s="547"/>
      <c r="R26" s="482"/>
    </row>
    <row r="27" spans="1:18" s="158" customFormat="1" ht="185.25" customHeight="1">
      <c r="A27" s="204">
        <v>16</v>
      </c>
      <c r="B27" s="204" t="s">
        <v>47</v>
      </c>
      <c r="C27" s="204" t="s">
        <v>72</v>
      </c>
      <c r="D27" s="204">
        <v>6</v>
      </c>
      <c r="E27" s="204" t="s">
        <v>4152</v>
      </c>
      <c r="F27" s="204" t="s">
        <v>4153</v>
      </c>
      <c r="G27" s="204" t="s">
        <v>4154</v>
      </c>
      <c r="H27" s="261" t="s">
        <v>1424</v>
      </c>
      <c r="I27" s="204">
        <v>9</v>
      </c>
      <c r="J27" s="204" t="s">
        <v>4155</v>
      </c>
      <c r="K27" s="204" t="s">
        <v>44</v>
      </c>
      <c r="L27" s="207" t="s">
        <v>944</v>
      </c>
      <c r="M27" s="206">
        <v>14391</v>
      </c>
      <c r="N27" s="206"/>
      <c r="O27" s="206">
        <v>14391</v>
      </c>
      <c r="P27" s="206"/>
      <c r="Q27" s="277" t="s">
        <v>4116</v>
      </c>
      <c r="R27" s="204" t="s">
        <v>4117</v>
      </c>
    </row>
    <row r="28" spans="1:18" s="158" customFormat="1" ht="44.25" customHeight="1">
      <c r="A28" s="494">
        <v>17</v>
      </c>
      <c r="B28" s="482" t="s">
        <v>1250</v>
      </c>
      <c r="C28" s="482">
        <v>5</v>
      </c>
      <c r="D28" s="482">
        <v>10</v>
      </c>
      <c r="E28" s="482" t="s">
        <v>4156</v>
      </c>
      <c r="F28" s="482" t="s">
        <v>4157</v>
      </c>
      <c r="G28" s="482" t="s">
        <v>4158</v>
      </c>
      <c r="H28" s="261" t="s">
        <v>1363</v>
      </c>
      <c r="I28" s="204">
        <v>1</v>
      </c>
      <c r="J28" s="482" t="s">
        <v>4159</v>
      </c>
      <c r="K28" s="482" t="s">
        <v>42</v>
      </c>
      <c r="L28" s="494" t="s">
        <v>944</v>
      </c>
      <c r="M28" s="557">
        <v>24981.68</v>
      </c>
      <c r="N28" s="557"/>
      <c r="O28" s="557">
        <v>24981.68</v>
      </c>
      <c r="P28" s="557"/>
      <c r="Q28" s="546" t="s">
        <v>4160</v>
      </c>
      <c r="R28" s="482" t="s">
        <v>4161</v>
      </c>
    </row>
    <row r="29" spans="1:18" s="158" customFormat="1" ht="54.75" customHeight="1">
      <c r="A29" s="494"/>
      <c r="B29" s="482"/>
      <c r="C29" s="482"/>
      <c r="D29" s="482"/>
      <c r="E29" s="482"/>
      <c r="F29" s="482"/>
      <c r="G29" s="482"/>
      <c r="H29" s="261" t="s">
        <v>1358</v>
      </c>
      <c r="I29" s="190">
        <v>1</v>
      </c>
      <c r="J29" s="482"/>
      <c r="K29" s="482"/>
      <c r="L29" s="494"/>
      <c r="M29" s="557"/>
      <c r="N29" s="557"/>
      <c r="O29" s="557"/>
      <c r="P29" s="557"/>
      <c r="Q29" s="547"/>
      <c r="R29" s="482"/>
    </row>
    <row r="30" spans="1:18" s="158" customFormat="1" ht="153" customHeight="1">
      <c r="A30" s="204">
        <v>18</v>
      </c>
      <c r="B30" s="204" t="s">
        <v>1250</v>
      </c>
      <c r="C30" s="204">
        <v>5</v>
      </c>
      <c r="D30" s="204">
        <v>13</v>
      </c>
      <c r="E30" s="204" t="s">
        <v>4162</v>
      </c>
      <c r="F30" s="204" t="s">
        <v>4163</v>
      </c>
      <c r="G30" s="204" t="s">
        <v>4164</v>
      </c>
      <c r="H30" s="261" t="s">
        <v>1363</v>
      </c>
      <c r="I30" s="190">
        <v>1</v>
      </c>
      <c r="J30" s="204" t="s">
        <v>4165</v>
      </c>
      <c r="K30" s="204" t="s">
        <v>38</v>
      </c>
      <c r="L30" s="207" t="s">
        <v>944</v>
      </c>
      <c r="M30" s="206">
        <v>23766</v>
      </c>
      <c r="N30" s="206"/>
      <c r="O30" s="206">
        <v>23766</v>
      </c>
      <c r="P30" s="206"/>
      <c r="Q30" s="277" t="s">
        <v>4166</v>
      </c>
      <c r="R30" s="204" t="s">
        <v>4167</v>
      </c>
    </row>
    <row r="31" spans="1:18" s="158" customFormat="1" ht="151.5" customHeight="1">
      <c r="A31" s="207">
        <v>19</v>
      </c>
      <c r="B31" s="204" t="s">
        <v>1250</v>
      </c>
      <c r="C31" s="204" t="s">
        <v>36</v>
      </c>
      <c r="D31" s="204">
        <v>13</v>
      </c>
      <c r="E31" s="204" t="s">
        <v>4168</v>
      </c>
      <c r="F31" s="204" t="s">
        <v>4169</v>
      </c>
      <c r="G31" s="204" t="s">
        <v>4170</v>
      </c>
      <c r="H31" s="261" t="s">
        <v>1363</v>
      </c>
      <c r="I31" s="190">
        <v>1</v>
      </c>
      <c r="J31" s="204" t="s">
        <v>4171</v>
      </c>
      <c r="K31" s="204" t="s">
        <v>42</v>
      </c>
      <c r="L31" s="207" t="s">
        <v>944</v>
      </c>
      <c r="M31" s="206">
        <v>20000</v>
      </c>
      <c r="N31" s="206"/>
      <c r="O31" s="206">
        <v>20000</v>
      </c>
      <c r="P31" s="206"/>
      <c r="Q31" s="277" t="s">
        <v>4172</v>
      </c>
      <c r="R31" s="204" t="s">
        <v>4173</v>
      </c>
    </row>
    <row r="32" spans="1:18" s="158" customFormat="1" ht="116.25" customHeight="1">
      <c r="A32" s="204">
        <v>20</v>
      </c>
      <c r="B32" s="204" t="s">
        <v>1250</v>
      </c>
      <c r="C32" s="204">
        <v>5</v>
      </c>
      <c r="D32" s="204">
        <v>13</v>
      </c>
      <c r="E32" s="204" t="s">
        <v>4174</v>
      </c>
      <c r="F32" s="204" t="s">
        <v>4175</v>
      </c>
      <c r="G32" s="204" t="s">
        <v>4176</v>
      </c>
      <c r="H32" s="261" t="s">
        <v>1363</v>
      </c>
      <c r="I32" s="190">
        <v>1</v>
      </c>
      <c r="J32" s="204" t="s">
        <v>4177</v>
      </c>
      <c r="K32" s="204" t="s">
        <v>1262</v>
      </c>
      <c r="L32" s="207" t="s">
        <v>944</v>
      </c>
      <c r="M32" s="206">
        <v>49968.7</v>
      </c>
      <c r="N32" s="206"/>
      <c r="O32" s="206">
        <v>49968.7</v>
      </c>
      <c r="P32" s="206"/>
      <c r="Q32" s="277" t="s">
        <v>4178</v>
      </c>
      <c r="R32" s="204" t="s">
        <v>4179</v>
      </c>
    </row>
    <row r="33" spans="1:19" s="158" customFormat="1" ht="96.75" customHeight="1">
      <c r="A33" s="207">
        <v>21</v>
      </c>
      <c r="B33" s="204" t="s">
        <v>1250</v>
      </c>
      <c r="C33" s="204">
        <v>5</v>
      </c>
      <c r="D33" s="204">
        <v>13</v>
      </c>
      <c r="E33" s="204" t="s">
        <v>4180</v>
      </c>
      <c r="F33" s="204" t="s">
        <v>4181</v>
      </c>
      <c r="G33" s="204" t="s">
        <v>4182</v>
      </c>
      <c r="H33" s="261" t="s">
        <v>1363</v>
      </c>
      <c r="I33" s="190">
        <v>1</v>
      </c>
      <c r="J33" s="204" t="s">
        <v>4183</v>
      </c>
      <c r="K33" s="204" t="s">
        <v>40</v>
      </c>
      <c r="L33" s="207" t="s">
        <v>944</v>
      </c>
      <c r="M33" s="295">
        <v>19883</v>
      </c>
      <c r="N33" s="295"/>
      <c r="O33" s="295">
        <v>19883</v>
      </c>
      <c r="P33" s="295"/>
      <c r="Q33" s="204" t="s">
        <v>4184</v>
      </c>
      <c r="R33" s="204" t="s">
        <v>4185</v>
      </c>
      <c r="S33" s="157"/>
    </row>
    <row r="34" spans="1:19" s="158" customFormat="1" ht="102.75" customHeight="1">
      <c r="A34" s="204">
        <v>22</v>
      </c>
      <c r="B34" s="204" t="s">
        <v>1596</v>
      </c>
      <c r="C34" s="204" t="s">
        <v>1584</v>
      </c>
      <c r="D34" s="204">
        <v>13</v>
      </c>
      <c r="E34" s="204" t="s">
        <v>4186</v>
      </c>
      <c r="F34" s="204" t="s">
        <v>4187</v>
      </c>
      <c r="G34" s="204" t="s">
        <v>4188</v>
      </c>
      <c r="H34" s="261" t="s">
        <v>1358</v>
      </c>
      <c r="I34" s="190">
        <v>1</v>
      </c>
      <c r="J34" s="204" t="s">
        <v>4189</v>
      </c>
      <c r="K34" s="204" t="s">
        <v>42</v>
      </c>
      <c r="L34" s="207" t="s">
        <v>944</v>
      </c>
      <c r="M34" s="295">
        <v>18000</v>
      </c>
      <c r="N34" s="295"/>
      <c r="O34" s="295">
        <v>18000</v>
      </c>
      <c r="P34" s="295"/>
      <c r="Q34" s="204" t="s">
        <v>4190</v>
      </c>
      <c r="R34" s="204" t="s">
        <v>4191</v>
      </c>
    </row>
    <row r="35" spans="1:19" s="158" customFormat="1" ht="116.25" customHeight="1">
      <c r="A35" s="207">
        <v>23</v>
      </c>
      <c r="B35" s="204" t="s">
        <v>1250</v>
      </c>
      <c r="C35" s="204">
        <v>3</v>
      </c>
      <c r="D35" s="204">
        <v>13</v>
      </c>
      <c r="E35" s="204" t="s">
        <v>4192</v>
      </c>
      <c r="F35" s="204" t="s">
        <v>4193</v>
      </c>
      <c r="G35" s="204" t="s">
        <v>4194</v>
      </c>
      <c r="H35" s="261" t="s">
        <v>1358</v>
      </c>
      <c r="I35" s="190">
        <v>1</v>
      </c>
      <c r="J35" s="204" t="s">
        <v>4195</v>
      </c>
      <c r="K35" s="204" t="s">
        <v>1262</v>
      </c>
      <c r="L35" s="207" t="s">
        <v>944</v>
      </c>
      <c r="M35" s="295">
        <v>9950</v>
      </c>
      <c r="N35" s="295"/>
      <c r="O35" s="295">
        <v>9950</v>
      </c>
      <c r="P35" s="295"/>
      <c r="Q35" s="207" t="s">
        <v>4196</v>
      </c>
      <c r="R35" s="204" t="s">
        <v>4197</v>
      </c>
    </row>
    <row r="36" spans="1:19" s="158" customFormat="1" ht="105.75" customHeight="1">
      <c r="A36" s="204">
        <v>24</v>
      </c>
      <c r="B36" s="204" t="s">
        <v>47</v>
      </c>
      <c r="C36" s="204" t="s">
        <v>45</v>
      </c>
      <c r="D36" s="204">
        <v>4</v>
      </c>
      <c r="E36" s="204" t="s">
        <v>4198</v>
      </c>
      <c r="F36" s="204" t="s">
        <v>4199</v>
      </c>
      <c r="G36" s="204" t="s">
        <v>4200</v>
      </c>
      <c r="H36" s="204" t="s">
        <v>1401</v>
      </c>
      <c r="I36" s="204">
        <v>1</v>
      </c>
      <c r="J36" s="204" t="s">
        <v>4201</v>
      </c>
      <c r="K36" s="204" t="s">
        <v>35</v>
      </c>
      <c r="L36" s="207" t="s">
        <v>944</v>
      </c>
      <c r="M36" s="295">
        <v>19944</v>
      </c>
      <c r="N36" s="295"/>
      <c r="O36" s="295">
        <v>19944</v>
      </c>
      <c r="P36" s="295"/>
      <c r="Q36" s="277" t="s">
        <v>4202</v>
      </c>
      <c r="R36" s="204" t="s">
        <v>4203</v>
      </c>
    </row>
    <row r="37" spans="1:19" s="158" customFormat="1" ht="152.25" customHeight="1">
      <c r="A37" s="207">
        <v>25</v>
      </c>
      <c r="B37" s="204" t="s">
        <v>1250</v>
      </c>
      <c r="C37" s="204">
        <v>5</v>
      </c>
      <c r="D37" s="204">
        <v>13</v>
      </c>
      <c r="E37" s="204" t="s">
        <v>4204</v>
      </c>
      <c r="F37" s="204" t="s">
        <v>4205</v>
      </c>
      <c r="G37" s="204" t="s">
        <v>4206</v>
      </c>
      <c r="H37" s="261" t="s">
        <v>4102</v>
      </c>
      <c r="I37" s="190">
        <v>1</v>
      </c>
      <c r="J37" s="204" t="s">
        <v>4207</v>
      </c>
      <c r="K37" s="204" t="s">
        <v>50</v>
      </c>
      <c r="L37" s="207" t="s">
        <v>944</v>
      </c>
      <c r="M37" s="206">
        <v>12470</v>
      </c>
      <c r="N37" s="206"/>
      <c r="O37" s="206">
        <v>12470</v>
      </c>
      <c r="P37" s="206"/>
      <c r="Q37" s="277" t="s">
        <v>4208</v>
      </c>
      <c r="R37" s="204" t="s">
        <v>4209</v>
      </c>
      <c r="S37" s="157"/>
    </row>
    <row r="38" spans="1:19" s="203" customFormat="1" ht="331.5">
      <c r="A38" s="144">
        <v>26</v>
      </c>
      <c r="B38" s="144">
        <v>6</v>
      </c>
      <c r="C38" s="144">
        <v>1</v>
      </c>
      <c r="D38" s="144">
        <v>13</v>
      </c>
      <c r="E38" s="144" t="s">
        <v>2434</v>
      </c>
      <c r="F38" s="144" t="s">
        <v>4210</v>
      </c>
      <c r="G38" s="144" t="s">
        <v>4211</v>
      </c>
      <c r="H38" s="144" t="s">
        <v>1358</v>
      </c>
      <c r="I38" s="144" t="s">
        <v>4212</v>
      </c>
      <c r="J38" s="144" t="s">
        <v>4213</v>
      </c>
      <c r="K38" s="144"/>
      <c r="L38" s="144" t="s">
        <v>1157</v>
      </c>
      <c r="M38" s="144"/>
      <c r="N38" s="346">
        <v>35000</v>
      </c>
      <c r="O38" s="144"/>
      <c r="P38" s="346">
        <v>35000</v>
      </c>
      <c r="Q38" s="144" t="s">
        <v>4076</v>
      </c>
      <c r="R38" s="144" t="s">
        <v>4214</v>
      </c>
    </row>
    <row r="39" spans="1:19" s="203" customFormat="1" ht="147.75" customHeight="1">
      <c r="A39" s="511">
        <v>27</v>
      </c>
      <c r="B39" s="519">
        <v>6</v>
      </c>
      <c r="C39" s="519">
        <v>3</v>
      </c>
      <c r="D39" s="519">
        <v>13</v>
      </c>
      <c r="E39" s="519" t="s">
        <v>4215</v>
      </c>
      <c r="F39" s="519" t="s">
        <v>4216</v>
      </c>
      <c r="G39" s="519" t="s">
        <v>4217</v>
      </c>
      <c r="H39" s="261" t="s">
        <v>1363</v>
      </c>
      <c r="I39" s="190" t="s">
        <v>4212</v>
      </c>
      <c r="J39" s="519" t="s">
        <v>4081</v>
      </c>
      <c r="K39" s="519"/>
      <c r="L39" s="519" t="s">
        <v>4218</v>
      </c>
      <c r="M39" s="519"/>
      <c r="N39" s="647">
        <v>29766</v>
      </c>
      <c r="O39" s="519"/>
      <c r="P39" s="647">
        <f>N39</f>
        <v>29766</v>
      </c>
      <c r="Q39" s="511" t="s">
        <v>4076</v>
      </c>
      <c r="R39" s="511" t="s">
        <v>4214</v>
      </c>
    </row>
    <row r="40" spans="1:19" s="203" customFormat="1" ht="149.25" customHeight="1">
      <c r="A40" s="512"/>
      <c r="B40" s="519"/>
      <c r="C40" s="519"/>
      <c r="D40" s="519"/>
      <c r="E40" s="519"/>
      <c r="F40" s="519"/>
      <c r="G40" s="519"/>
      <c r="H40" s="261" t="s">
        <v>1241</v>
      </c>
      <c r="I40" s="190" t="s">
        <v>4219</v>
      </c>
      <c r="J40" s="519"/>
      <c r="K40" s="519"/>
      <c r="L40" s="519"/>
      <c r="M40" s="519"/>
      <c r="N40" s="647"/>
      <c r="O40" s="519"/>
      <c r="P40" s="647"/>
      <c r="Q40" s="512"/>
      <c r="R40" s="512"/>
    </row>
    <row r="41" spans="1:19" s="203" customFormat="1" ht="290.25" customHeight="1">
      <c r="A41" s="144">
        <v>28</v>
      </c>
      <c r="B41" s="144">
        <v>6</v>
      </c>
      <c r="C41" s="144">
        <v>3</v>
      </c>
      <c r="D41" s="144">
        <v>13</v>
      </c>
      <c r="E41" s="144" t="s">
        <v>4220</v>
      </c>
      <c r="F41" s="144" t="s">
        <v>4221</v>
      </c>
      <c r="G41" s="144" t="s">
        <v>4222</v>
      </c>
      <c r="H41" s="144" t="s">
        <v>1363</v>
      </c>
      <c r="I41" s="144" t="s">
        <v>4212</v>
      </c>
      <c r="J41" s="144" t="s">
        <v>4085</v>
      </c>
      <c r="K41" s="144"/>
      <c r="L41" s="144" t="s">
        <v>4218</v>
      </c>
      <c r="M41" s="144"/>
      <c r="N41" s="346">
        <v>23247</v>
      </c>
      <c r="O41" s="144"/>
      <c r="P41" s="346">
        <v>23247</v>
      </c>
      <c r="Q41" s="144" t="s">
        <v>4076</v>
      </c>
      <c r="R41" s="144" t="s">
        <v>4214</v>
      </c>
    </row>
    <row r="42" spans="1:19" s="203" customFormat="1" ht="331.5">
      <c r="A42" s="144">
        <v>29</v>
      </c>
      <c r="B42" s="144">
        <v>6</v>
      </c>
      <c r="C42" s="144">
        <v>3</v>
      </c>
      <c r="D42" s="144">
        <v>13</v>
      </c>
      <c r="E42" s="144" t="s">
        <v>4223</v>
      </c>
      <c r="F42" s="144" t="s">
        <v>4224</v>
      </c>
      <c r="G42" s="144" t="s">
        <v>4225</v>
      </c>
      <c r="H42" s="144" t="s">
        <v>1363</v>
      </c>
      <c r="I42" s="144" t="s">
        <v>4212</v>
      </c>
      <c r="J42" s="144" t="s">
        <v>4088</v>
      </c>
      <c r="K42" s="144"/>
      <c r="L42" s="144" t="s">
        <v>1157</v>
      </c>
      <c r="M42" s="144"/>
      <c r="N42" s="346">
        <v>18204</v>
      </c>
      <c r="O42" s="144"/>
      <c r="P42" s="346">
        <v>18204</v>
      </c>
      <c r="Q42" s="144" t="s">
        <v>4076</v>
      </c>
      <c r="R42" s="144" t="s">
        <v>4214</v>
      </c>
    </row>
    <row r="43" spans="1:19" s="203" customFormat="1" ht="409.5">
      <c r="A43" s="144">
        <v>30</v>
      </c>
      <c r="B43" s="144">
        <v>6</v>
      </c>
      <c r="C43" s="144">
        <v>3</v>
      </c>
      <c r="D43" s="144">
        <v>13</v>
      </c>
      <c r="E43" s="144" t="s">
        <v>4226</v>
      </c>
      <c r="F43" s="144" t="s">
        <v>4227</v>
      </c>
      <c r="G43" s="144" t="s">
        <v>4228</v>
      </c>
      <c r="H43" s="144" t="s">
        <v>1363</v>
      </c>
      <c r="I43" s="144" t="s">
        <v>4212</v>
      </c>
      <c r="J43" s="144" t="s">
        <v>4229</v>
      </c>
      <c r="K43" s="144"/>
      <c r="L43" s="144" t="s">
        <v>1157</v>
      </c>
      <c r="M43" s="144"/>
      <c r="N43" s="346">
        <v>13783</v>
      </c>
      <c r="O43" s="144"/>
      <c r="P43" s="346">
        <v>13783</v>
      </c>
      <c r="Q43" s="144" t="s">
        <v>4076</v>
      </c>
      <c r="R43" s="144" t="s">
        <v>4214</v>
      </c>
    </row>
    <row r="44" spans="1:19" s="203" customFormat="1" ht="102">
      <c r="A44" s="144">
        <v>31</v>
      </c>
      <c r="B44" s="144">
        <v>6</v>
      </c>
      <c r="C44" s="144">
        <v>3</v>
      </c>
      <c r="D44" s="144">
        <v>10</v>
      </c>
      <c r="E44" s="144" t="s">
        <v>4089</v>
      </c>
      <c r="F44" s="347" t="s">
        <v>4230</v>
      </c>
      <c r="G44" s="144" t="s">
        <v>4231</v>
      </c>
      <c r="H44" s="144" t="s">
        <v>4232</v>
      </c>
      <c r="I44" s="144" t="s">
        <v>4212</v>
      </c>
      <c r="J44" s="144" t="s">
        <v>4092</v>
      </c>
      <c r="K44" s="144"/>
      <c r="L44" s="144" t="s">
        <v>4233</v>
      </c>
      <c r="M44" s="144"/>
      <c r="N44" s="346">
        <v>325000</v>
      </c>
      <c r="O44" s="144"/>
      <c r="P44" s="346">
        <v>325000</v>
      </c>
      <c r="Q44" s="144" t="s">
        <v>4076</v>
      </c>
      <c r="R44" s="144" t="s">
        <v>4214</v>
      </c>
    </row>
    <row r="45" spans="1:19" s="203" customFormat="1" ht="98.25" customHeight="1">
      <c r="A45" s="144">
        <v>32</v>
      </c>
      <c r="B45" s="144">
        <v>6</v>
      </c>
      <c r="C45" s="144">
        <v>3</v>
      </c>
      <c r="D45" s="144">
        <v>13</v>
      </c>
      <c r="E45" s="144" t="s">
        <v>4234</v>
      </c>
      <c r="F45" s="144" t="s">
        <v>4235</v>
      </c>
      <c r="G45" s="144" t="s">
        <v>4236</v>
      </c>
      <c r="H45" s="144" t="s">
        <v>4232</v>
      </c>
      <c r="I45" s="144" t="s">
        <v>4212</v>
      </c>
      <c r="J45" s="144" t="s">
        <v>4092</v>
      </c>
      <c r="K45" s="144"/>
      <c r="L45" s="144" t="s">
        <v>1157</v>
      </c>
      <c r="M45" s="144"/>
      <c r="N45" s="346">
        <v>50000</v>
      </c>
      <c r="O45" s="144"/>
      <c r="P45" s="346">
        <v>40000</v>
      </c>
      <c r="Q45" s="144" t="s">
        <v>4076</v>
      </c>
      <c r="R45" s="144" t="s">
        <v>4214</v>
      </c>
    </row>
    <row r="46" spans="1:19" s="203" customFormat="1" ht="155.25" customHeight="1">
      <c r="A46" s="144">
        <v>33</v>
      </c>
      <c r="B46" s="144">
        <v>6</v>
      </c>
      <c r="C46" s="144">
        <v>3</v>
      </c>
      <c r="D46" s="144">
        <v>13</v>
      </c>
      <c r="E46" s="144" t="s">
        <v>4237</v>
      </c>
      <c r="F46" s="144" t="s">
        <v>4100</v>
      </c>
      <c r="G46" s="144" t="s">
        <v>4238</v>
      </c>
      <c r="H46" s="144" t="s">
        <v>1523</v>
      </c>
      <c r="I46" s="144" t="s">
        <v>4239</v>
      </c>
      <c r="J46" s="144" t="s">
        <v>4240</v>
      </c>
      <c r="K46" s="144"/>
      <c r="L46" s="144" t="s">
        <v>4241</v>
      </c>
      <c r="M46" s="144"/>
      <c r="N46" s="346">
        <v>152000</v>
      </c>
      <c r="O46" s="144"/>
      <c r="P46" s="346">
        <v>152000</v>
      </c>
      <c r="Q46" s="144" t="s">
        <v>4076</v>
      </c>
      <c r="R46" s="144" t="s">
        <v>4214</v>
      </c>
    </row>
    <row r="47" spans="1:19" s="203" customFormat="1" ht="89.25">
      <c r="A47" s="144">
        <v>34</v>
      </c>
      <c r="B47" s="144">
        <v>6</v>
      </c>
      <c r="C47" s="144">
        <v>3</v>
      </c>
      <c r="D47" s="144">
        <v>13</v>
      </c>
      <c r="E47" s="144" t="s">
        <v>4242</v>
      </c>
      <c r="F47" s="144" t="s">
        <v>4163</v>
      </c>
      <c r="G47" s="144" t="s">
        <v>4243</v>
      </c>
      <c r="H47" s="144" t="s">
        <v>4232</v>
      </c>
      <c r="I47" s="144" t="s">
        <v>4212</v>
      </c>
      <c r="J47" s="144" t="s">
        <v>4244</v>
      </c>
      <c r="K47" s="144"/>
      <c r="L47" s="144" t="s">
        <v>4245</v>
      </c>
      <c r="M47" s="144"/>
      <c r="N47" s="346">
        <v>25000</v>
      </c>
      <c r="O47" s="144"/>
      <c r="P47" s="346">
        <v>25000</v>
      </c>
      <c r="Q47" s="144" t="s">
        <v>4076</v>
      </c>
      <c r="R47" s="144" t="s">
        <v>4214</v>
      </c>
    </row>
    <row r="48" spans="1:19" s="203" customFormat="1" ht="51">
      <c r="A48" s="144">
        <v>35</v>
      </c>
      <c r="B48" s="144">
        <v>6</v>
      </c>
      <c r="C48" s="144">
        <v>5</v>
      </c>
      <c r="D48" s="144">
        <v>4</v>
      </c>
      <c r="E48" s="144" t="s">
        <v>4246</v>
      </c>
      <c r="F48" s="347" t="s">
        <v>4247</v>
      </c>
      <c r="G48" s="144" t="s">
        <v>4248</v>
      </c>
      <c r="H48" s="144" t="s">
        <v>3714</v>
      </c>
      <c r="I48" s="144" t="s">
        <v>4212</v>
      </c>
      <c r="J48" s="144" t="s">
        <v>4249</v>
      </c>
      <c r="K48" s="144"/>
      <c r="L48" s="144" t="s">
        <v>4245</v>
      </c>
      <c r="M48" s="144"/>
      <c r="N48" s="346">
        <v>50000</v>
      </c>
      <c r="O48" s="144"/>
      <c r="P48" s="346">
        <v>50000</v>
      </c>
      <c r="Q48" s="144" t="s">
        <v>4076</v>
      </c>
      <c r="R48" s="144" t="s">
        <v>4214</v>
      </c>
    </row>
    <row r="49" spans="1:18" s="203" customFormat="1" ht="89.25">
      <c r="A49" s="144">
        <v>36</v>
      </c>
      <c r="B49" s="144">
        <v>6</v>
      </c>
      <c r="C49" s="144">
        <v>2</v>
      </c>
      <c r="D49" s="144">
        <v>12</v>
      </c>
      <c r="E49" s="144" t="s">
        <v>4250</v>
      </c>
      <c r="F49" s="144" t="s">
        <v>4251</v>
      </c>
      <c r="G49" s="144" t="s">
        <v>4252</v>
      </c>
      <c r="H49" s="144" t="s">
        <v>2006</v>
      </c>
      <c r="I49" s="144" t="s">
        <v>4212</v>
      </c>
      <c r="J49" s="144" t="s">
        <v>4061</v>
      </c>
      <c r="K49" s="144"/>
      <c r="L49" s="144" t="s">
        <v>4245</v>
      </c>
      <c r="M49" s="144"/>
      <c r="N49" s="346">
        <v>50000</v>
      </c>
      <c r="O49" s="144"/>
      <c r="P49" s="346">
        <v>50000</v>
      </c>
      <c r="Q49" s="144" t="s">
        <v>4076</v>
      </c>
      <c r="R49" s="144" t="s">
        <v>4214</v>
      </c>
    </row>
    <row r="50" spans="1:18" s="203" customFormat="1" ht="140.25">
      <c r="A50" s="348">
        <v>37</v>
      </c>
      <c r="B50" s="144">
        <v>6</v>
      </c>
      <c r="C50" s="144">
        <v>5</v>
      </c>
      <c r="D50" s="144">
        <v>4</v>
      </c>
      <c r="E50" s="144" t="s">
        <v>4253</v>
      </c>
      <c r="F50" s="144" t="s">
        <v>4254</v>
      </c>
      <c r="G50" s="144" t="s">
        <v>4255</v>
      </c>
      <c r="H50" s="144" t="s">
        <v>4256</v>
      </c>
      <c r="I50" s="144" t="s">
        <v>4257</v>
      </c>
      <c r="J50" s="144" t="s">
        <v>4258</v>
      </c>
      <c r="K50" s="144"/>
      <c r="L50" s="144" t="s">
        <v>2151</v>
      </c>
      <c r="M50" s="144"/>
      <c r="N50" s="346">
        <v>17543.32</v>
      </c>
      <c r="O50" s="144"/>
      <c r="P50" s="346">
        <v>17543.32</v>
      </c>
      <c r="Q50" s="144" t="s">
        <v>4259</v>
      </c>
      <c r="R50" s="144" t="s">
        <v>4260</v>
      </c>
    </row>
    <row r="51" spans="1:18" s="203" customFormat="1" ht="204">
      <c r="A51" s="348">
        <v>38</v>
      </c>
      <c r="B51" s="144">
        <v>6</v>
      </c>
      <c r="C51" s="144">
        <v>5</v>
      </c>
      <c r="D51" s="144">
        <v>4</v>
      </c>
      <c r="E51" s="144" t="s">
        <v>4261</v>
      </c>
      <c r="F51" s="144" t="s">
        <v>4262</v>
      </c>
      <c r="G51" s="144" t="s">
        <v>4263</v>
      </c>
      <c r="H51" s="144" t="s">
        <v>4264</v>
      </c>
      <c r="I51" s="144" t="s">
        <v>4265</v>
      </c>
      <c r="J51" s="144" t="s">
        <v>4266</v>
      </c>
      <c r="K51" s="144"/>
      <c r="L51" s="144" t="s">
        <v>2151</v>
      </c>
      <c r="M51" s="144"/>
      <c r="N51" s="346">
        <v>11717.2</v>
      </c>
      <c r="O51" s="144"/>
      <c r="P51" s="346">
        <v>9949.2000000000007</v>
      </c>
      <c r="Q51" s="144" t="s">
        <v>4267</v>
      </c>
      <c r="R51" s="144" t="s">
        <v>4268</v>
      </c>
    </row>
    <row r="52" spans="1:18" s="203" customFormat="1" ht="111.75" customHeight="1">
      <c r="A52" s="348">
        <v>39</v>
      </c>
      <c r="B52" s="144">
        <v>6</v>
      </c>
      <c r="C52" s="144">
        <v>5</v>
      </c>
      <c r="D52" s="144">
        <v>4</v>
      </c>
      <c r="E52" s="144" t="s">
        <v>4269</v>
      </c>
      <c r="F52" s="144" t="s">
        <v>4270</v>
      </c>
      <c r="G52" s="144" t="s">
        <v>4271</v>
      </c>
      <c r="H52" s="144" t="s">
        <v>4264</v>
      </c>
      <c r="I52" s="144" t="s">
        <v>4272</v>
      </c>
      <c r="J52" s="144" t="s">
        <v>4273</v>
      </c>
      <c r="K52" s="144"/>
      <c r="L52" s="144" t="s">
        <v>2151</v>
      </c>
      <c r="M52" s="144"/>
      <c r="N52" s="346">
        <v>12473</v>
      </c>
      <c r="O52" s="144"/>
      <c r="P52" s="346">
        <v>11336</v>
      </c>
      <c r="Q52" s="144" t="s">
        <v>4274</v>
      </c>
      <c r="R52" s="144" t="s">
        <v>4275</v>
      </c>
    </row>
    <row r="53" spans="1:18" s="203" customFormat="1" ht="409.5">
      <c r="A53" s="144">
        <v>40</v>
      </c>
      <c r="B53" s="144">
        <v>2</v>
      </c>
      <c r="C53" s="144">
        <v>1</v>
      </c>
      <c r="D53" s="144">
        <v>9</v>
      </c>
      <c r="E53" s="144" t="s">
        <v>4276</v>
      </c>
      <c r="F53" s="144" t="s">
        <v>5763</v>
      </c>
      <c r="G53" s="144" t="s">
        <v>4277</v>
      </c>
      <c r="H53" s="144" t="s">
        <v>4278</v>
      </c>
      <c r="I53" s="144" t="s">
        <v>4279</v>
      </c>
      <c r="J53" s="144" t="s">
        <v>4280</v>
      </c>
      <c r="K53" s="144"/>
      <c r="L53" s="144" t="s">
        <v>4281</v>
      </c>
      <c r="M53" s="144"/>
      <c r="N53" s="346">
        <v>37911.019999999997</v>
      </c>
      <c r="O53" s="144"/>
      <c r="P53" s="346">
        <v>31986.02</v>
      </c>
      <c r="Q53" s="144" t="s">
        <v>4282</v>
      </c>
      <c r="R53" s="144" t="s">
        <v>4283</v>
      </c>
    </row>
    <row r="54" spans="1:18" s="203" customFormat="1" ht="382.5">
      <c r="A54" s="349">
        <v>41</v>
      </c>
      <c r="B54" s="144">
        <v>1</v>
      </c>
      <c r="C54" s="144">
        <v>1</v>
      </c>
      <c r="D54" s="144">
        <v>9</v>
      </c>
      <c r="E54" s="144" t="s">
        <v>4284</v>
      </c>
      <c r="F54" s="144" t="s">
        <v>5764</v>
      </c>
      <c r="G54" s="144" t="s">
        <v>1086</v>
      </c>
      <c r="H54" s="144" t="s">
        <v>4285</v>
      </c>
      <c r="I54" s="144" t="s">
        <v>4286</v>
      </c>
      <c r="J54" s="144" t="s">
        <v>4287</v>
      </c>
      <c r="K54" s="144"/>
      <c r="L54" s="144" t="s">
        <v>1157</v>
      </c>
      <c r="M54" s="144"/>
      <c r="N54" s="346">
        <v>76039.289999999994</v>
      </c>
      <c r="O54" s="144"/>
      <c r="P54" s="346">
        <v>76039.289999999994</v>
      </c>
      <c r="Q54" s="144" t="s">
        <v>4288</v>
      </c>
      <c r="R54" s="144" t="s">
        <v>4289</v>
      </c>
    </row>
    <row r="55" spans="1:18" s="203" customFormat="1" ht="409.5">
      <c r="A55" s="349">
        <v>42</v>
      </c>
      <c r="B55" s="144">
        <v>2</v>
      </c>
      <c r="C55" s="144">
        <v>2</v>
      </c>
      <c r="D55" s="144">
        <v>10</v>
      </c>
      <c r="E55" s="144" t="s">
        <v>4290</v>
      </c>
      <c r="F55" s="144" t="s">
        <v>4291</v>
      </c>
      <c r="G55" s="144" t="s">
        <v>4292</v>
      </c>
      <c r="H55" s="144" t="s">
        <v>4293</v>
      </c>
      <c r="I55" s="144" t="s">
        <v>4294</v>
      </c>
      <c r="J55" s="144" t="s">
        <v>4295</v>
      </c>
      <c r="K55" s="144"/>
      <c r="L55" s="144" t="s">
        <v>2151</v>
      </c>
      <c r="M55" s="144"/>
      <c r="N55" s="346">
        <v>55272.29</v>
      </c>
      <c r="O55" s="144"/>
      <c r="P55" s="346">
        <v>32730.29</v>
      </c>
      <c r="Q55" s="144" t="s">
        <v>4116</v>
      </c>
      <c r="R55" s="144" t="s">
        <v>4117</v>
      </c>
    </row>
    <row r="56" spans="1:18" s="203" customFormat="1" ht="382.5">
      <c r="A56" s="349">
        <v>43</v>
      </c>
      <c r="B56" s="144">
        <v>2</v>
      </c>
      <c r="C56" s="144">
        <v>2</v>
      </c>
      <c r="D56" s="144">
        <v>10</v>
      </c>
      <c r="E56" s="144" t="s">
        <v>4296</v>
      </c>
      <c r="F56" s="144" t="s">
        <v>4297</v>
      </c>
      <c r="G56" s="144" t="s">
        <v>4298</v>
      </c>
      <c r="H56" s="144" t="s">
        <v>4299</v>
      </c>
      <c r="I56" s="144" t="s">
        <v>4300</v>
      </c>
      <c r="J56" s="144" t="s">
        <v>4301</v>
      </c>
      <c r="K56" s="144"/>
      <c r="L56" s="144" t="s">
        <v>4302</v>
      </c>
      <c r="M56" s="144"/>
      <c r="N56" s="346">
        <v>107046.45</v>
      </c>
      <c r="O56" s="144"/>
      <c r="P56" s="346">
        <v>55596.06</v>
      </c>
      <c r="Q56" s="144" t="s">
        <v>4116</v>
      </c>
      <c r="R56" s="144" t="s">
        <v>4117</v>
      </c>
    </row>
    <row r="57" spans="1:18" s="203" customFormat="1" ht="242.25">
      <c r="A57" s="349">
        <v>44</v>
      </c>
      <c r="B57" s="144">
        <v>6</v>
      </c>
      <c r="C57" s="144">
        <v>3</v>
      </c>
      <c r="D57" s="144">
        <v>11</v>
      </c>
      <c r="E57" s="144" t="s">
        <v>4303</v>
      </c>
      <c r="F57" s="144" t="s">
        <v>4304</v>
      </c>
      <c r="G57" s="144" t="s">
        <v>2173</v>
      </c>
      <c r="H57" s="144" t="s">
        <v>4305</v>
      </c>
      <c r="I57" s="144" t="s">
        <v>4306</v>
      </c>
      <c r="J57" s="144" t="s">
        <v>4307</v>
      </c>
      <c r="K57" s="144"/>
      <c r="L57" s="144" t="s">
        <v>2232</v>
      </c>
      <c r="M57" s="144"/>
      <c r="N57" s="346">
        <v>17294.5</v>
      </c>
      <c r="O57" s="144"/>
      <c r="P57" s="346">
        <v>10435.299999999999</v>
      </c>
      <c r="Q57" s="144" t="s">
        <v>4308</v>
      </c>
      <c r="R57" s="144" t="s">
        <v>4309</v>
      </c>
    </row>
    <row r="58" spans="1:18" s="203" customFormat="1" ht="255">
      <c r="A58" s="350">
        <v>45</v>
      </c>
      <c r="B58" s="144">
        <v>6</v>
      </c>
      <c r="C58" s="144">
        <v>5</v>
      </c>
      <c r="D58" s="144">
        <v>11</v>
      </c>
      <c r="E58" s="144" t="s">
        <v>4310</v>
      </c>
      <c r="F58" s="144" t="s">
        <v>4311</v>
      </c>
      <c r="G58" s="144" t="s">
        <v>2173</v>
      </c>
      <c r="H58" s="144" t="s">
        <v>4312</v>
      </c>
      <c r="I58" s="144" t="s">
        <v>4313</v>
      </c>
      <c r="J58" s="144" t="s">
        <v>4314</v>
      </c>
      <c r="K58" s="144"/>
      <c r="L58" s="144" t="s">
        <v>4315</v>
      </c>
      <c r="M58" s="144"/>
      <c r="N58" s="346">
        <v>20340.099999999999</v>
      </c>
      <c r="O58" s="144"/>
      <c r="P58" s="346">
        <v>10455.1</v>
      </c>
      <c r="Q58" s="144" t="s">
        <v>4316</v>
      </c>
      <c r="R58" s="144" t="s">
        <v>4317</v>
      </c>
    </row>
    <row r="59" spans="1:18" s="203" customFormat="1" ht="229.5">
      <c r="A59" s="350">
        <v>46</v>
      </c>
      <c r="B59" s="144">
        <v>6</v>
      </c>
      <c r="C59" s="144">
        <v>5</v>
      </c>
      <c r="D59" s="144">
        <v>11</v>
      </c>
      <c r="E59" s="144" t="s">
        <v>4318</v>
      </c>
      <c r="F59" s="144" t="s">
        <v>4319</v>
      </c>
      <c r="G59" s="144" t="s">
        <v>4320</v>
      </c>
      <c r="H59" s="144" t="s">
        <v>4321</v>
      </c>
      <c r="I59" s="144" t="s">
        <v>4322</v>
      </c>
      <c r="J59" s="144" t="s">
        <v>4323</v>
      </c>
      <c r="K59" s="144"/>
      <c r="L59" s="144" t="s">
        <v>4324</v>
      </c>
      <c r="M59" s="144"/>
      <c r="N59" s="346">
        <v>26729.4</v>
      </c>
      <c r="O59" s="144"/>
      <c r="P59" s="346">
        <v>19207.05</v>
      </c>
      <c r="Q59" s="144" t="s">
        <v>4325</v>
      </c>
      <c r="R59" s="144" t="s">
        <v>4326</v>
      </c>
    </row>
    <row r="60" spans="1:18" s="203" customFormat="1" ht="255">
      <c r="A60" s="350">
        <v>47</v>
      </c>
      <c r="B60" s="214">
        <v>6</v>
      </c>
      <c r="C60" s="214">
        <v>1</v>
      </c>
      <c r="D60" s="214">
        <v>11</v>
      </c>
      <c r="E60" s="214" t="s">
        <v>4327</v>
      </c>
      <c r="F60" s="272" t="s">
        <v>4328</v>
      </c>
      <c r="G60" s="214" t="s">
        <v>4329</v>
      </c>
      <c r="H60" s="214" t="s">
        <v>4330</v>
      </c>
      <c r="I60" s="214" t="s">
        <v>4331</v>
      </c>
      <c r="J60" s="214" t="s">
        <v>4332</v>
      </c>
      <c r="K60" s="214"/>
      <c r="L60" s="214" t="s">
        <v>4302</v>
      </c>
      <c r="M60" s="214"/>
      <c r="N60" s="351">
        <v>97054.64</v>
      </c>
      <c r="O60" s="214"/>
      <c r="P60" s="351">
        <v>51264.639999999999</v>
      </c>
      <c r="Q60" s="214" t="s">
        <v>4333</v>
      </c>
      <c r="R60" s="214" t="s">
        <v>4334</v>
      </c>
    </row>
    <row r="61" spans="1:18" s="203" customFormat="1" ht="178.5">
      <c r="A61" s="350">
        <v>48</v>
      </c>
      <c r="B61" s="144">
        <v>6</v>
      </c>
      <c r="C61" s="144">
        <v>1</v>
      </c>
      <c r="D61" s="144">
        <v>11</v>
      </c>
      <c r="E61" s="144" t="s">
        <v>4335</v>
      </c>
      <c r="F61" s="144" t="s">
        <v>4336</v>
      </c>
      <c r="G61" s="144" t="s">
        <v>4337</v>
      </c>
      <c r="H61" s="144" t="s">
        <v>4338</v>
      </c>
      <c r="I61" s="144" t="s">
        <v>4339</v>
      </c>
      <c r="J61" s="144" t="s">
        <v>4340</v>
      </c>
      <c r="K61" s="144"/>
      <c r="L61" s="144" t="s">
        <v>4324</v>
      </c>
      <c r="M61" s="144"/>
      <c r="N61" s="346">
        <v>16366.25</v>
      </c>
      <c r="O61" s="144"/>
      <c r="P61" s="346">
        <v>13766.25</v>
      </c>
      <c r="Q61" s="144" t="s">
        <v>4341</v>
      </c>
      <c r="R61" s="144" t="s">
        <v>4342</v>
      </c>
    </row>
    <row r="62" spans="1:18" s="203" customFormat="1" ht="409.5">
      <c r="A62" s="350">
        <v>49</v>
      </c>
      <c r="B62" s="144">
        <v>6</v>
      </c>
      <c r="C62" s="144">
        <v>1</v>
      </c>
      <c r="D62" s="144">
        <v>11</v>
      </c>
      <c r="E62" s="144" t="s">
        <v>4343</v>
      </c>
      <c r="F62" s="144" t="s">
        <v>4344</v>
      </c>
      <c r="G62" s="144" t="s">
        <v>4345</v>
      </c>
      <c r="H62" s="144" t="s">
        <v>4346</v>
      </c>
      <c r="I62" s="144" t="s">
        <v>4347</v>
      </c>
      <c r="J62" s="144" t="s">
        <v>4348</v>
      </c>
      <c r="K62" s="144"/>
      <c r="L62" s="144" t="s">
        <v>4349</v>
      </c>
      <c r="M62" s="144"/>
      <c r="N62" s="346">
        <v>19883.54</v>
      </c>
      <c r="O62" s="144"/>
      <c r="P62" s="346">
        <v>12970.54</v>
      </c>
      <c r="Q62" s="144" t="s">
        <v>4350</v>
      </c>
      <c r="R62" s="144" t="s">
        <v>4351</v>
      </c>
    </row>
    <row r="63" spans="1:18" s="203" customFormat="1" ht="255">
      <c r="A63" s="352">
        <v>50</v>
      </c>
      <c r="B63" s="144">
        <v>6</v>
      </c>
      <c r="C63" s="144">
        <v>1</v>
      </c>
      <c r="D63" s="144">
        <v>11</v>
      </c>
      <c r="E63" s="144" t="s">
        <v>4352</v>
      </c>
      <c r="F63" s="144" t="s">
        <v>4353</v>
      </c>
      <c r="G63" s="144" t="s">
        <v>4354</v>
      </c>
      <c r="H63" s="144" t="s">
        <v>4355</v>
      </c>
      <c r="I63" s="144" t="s">
        <v>4356</v>
      </c>
      <c r="J63" s="144" t="s">
        <v>4357</v>
      </c>
      <c r="K63" s="144"/>
      <c r="L63" s="144" t="s">
        <v>4315</v>
      </c>
      <c r="M63" s="144"/>
      <c r="N63" s="346">
        <v>86711.96</v>
      </c>
      <c r="O63" s="144"/>
      <c r="P63" s="346">
        <v>46461.96</v>
      </c>
      <c r="Q63" s="144" t="s">
        <v>4358</v>
      </c>
      <c r="R63" s="144" t="s">
        <v>4359</v>
      </c>
    </row>
    <row r="64" spans="1:18" s="203" customFormat="1" ht="409.5">
      <c r="A64" s="349">
        <v>51</v>
      </c>
      <c r="B64" s="144">
        <v>3</v>
      </c>
      <c r="C64" s="144">
        <v>2</v>
      </c>
      <c r="D64" s="144">
        <v>12</v>
      </c>
      <c r="E64" s="144" t="s">
        <v>4360</v>
      </c>
      <c r="F64" s="353" t="s">
        <v>4361</v>
      </c>
      <c r="G64" s="144" t="s">
        <v>4362</v>
      </c>
      <c r="H64" s="144" t="s">
        <v>4363</v>
      </c>
      <c r="I64" s="144" t="s">
        <v>4364</v>
      </c>
      <c r="J64" s="144" t="s">
        <v>4365</v>
      </c>
      <c r="K64" s="144"/>
      <c r="L64" s="144" t="s">
        <v>2232</v>
      </c>
      <c r="M64" s="144"/>
      <c r="N64" s="346">
        <v>28642.5</v>
      </c>
      <c r="O64" s="144"/>
      <c r="P64" s="346">
        <v>28642.5</v>
      </c>
      <c r="Q64" s="144" t="s">
        <v>4123</v>
      </c>
      <c r="R64" s="144" t="s">
        <v>4366</v>
      </c>
    </row>
    <row r="65" spans="1:18" s="203" customFormat="1" ht="331.5">
      <c r="A65" s="144">
        <v>52</v>
      </c>
      <c r="B65" s="144">
        <v>6</v>
      </c>
      <c r="C65" s="144">
        <v>1</v>
      </c>
      <c r="D65" s="144">
        <v>13</v>
      </c>
      <c r="E65" s="144" t="s">
        <v>4367</v>
      </c>
      <c r="F65" s="144" t="s">
        <v>4368</v>
      </c>
      <c r="G65" s="144" t="s">
        <v>4369</v>
      </c>
      <c r="H65" s="144" t="s">
        <v>4370</v>
      </c>
      <c r="I65" s="144" t="s">
        <v>4371</v>
      </c>
      <c r="J65" s="144" t="s">
        <v>4372</v>
      </c>
      <c r="K65" s="144"/>
      <c r="L65" s="144" t="s">
        <v>4281</v>
      </c>
      <c r="M65" s="144"/>
      <c r="N65" s="346">
        <v>59428.23</v>
      </c>
      <c r="O65" s="144"/>
      <c r="P65" s="346">
        <v>33075</v>
      </c>
      <c r="Q65" s="144" t="s">
        <v>4373</v>
      </c>
      <c r="R65" s="144" t="s">
        <v>4374</v>
      </c>
    </row>
    <row r="66" spans="1:18" s="203" customFormat="1" ht="344.25">
      <c r="A66" s="349">
        <v>53</v>
      </c>
      <c r="B66" s="144">
        <v>6</v>
      </c>
      <c r="C66" s="144">
        <v>1</v>
      </c>
      <c r="D66" s="144">
        <v>13</v>
      </c>
      <c r="E66" s="144" t="s">
        <v>4375</v>
      </c>
      <c r="F66" s="144" t="s">
        <v>4376</v>
      </c>
      <c r="G66" s="144" t="s">
        <v>4377</v>
      </c>
      <c r="H66" s="144" t="s">
        <v>4378</v>
      </c>
      <c r="I66" s="144" t="s">
        <v>4379</v>
      </c>
      <c r="J66" s="144" t="s">
        <v>4380</v>
      </c>
      <c r="K66" s="144"/>
      <c r="L66" s="144" t="s">
        <v>4381</v>
      </c>
      <c r="M66" s="144"/>
      <c r="N66" s="346">
        <v>55430.86</v>
      </c>
      <c r="O66" s="144"/>
      <c r="P66" s="346">
        <v>36360.86</v>
      </c>
      <c r="Q66" s="144" t="s">
        <v>4382</v>
      </c>
      <c r="R66" s="144" t="s">
        <v>4383</v>
      </c>
    </row>
    <row r="67" spans="1:18" s="203" customFormat="1" ht="344.25">
      <c r="A67" s="144">
        <v>54</v>
      </c>
      <c r="B67" s="144">
        <v>6</v>
      </c>
      <c r="C67" s="144">
        <v>1</v>
      </c>
      <c r="D67" s="144">
        <v>13</v>
      </c>
      <c r="E67" s="144" t="s">
        <v>4384</v>
      </c>
      <c r="F67" s="144" t="s">
        <v>4385</v>
      </c>
      <c r="G67" s="144" t="s">
        <v>4386</v>
      </c>
      <c r="H67" s="144" t="s">
        <v>4387</v>
      </c>
      <c r="I67" s="144" t="s">
        <v>4388</v>
      </c>
      <c r="J67" s="144" t="s">
        <v>4380</v>
      </c>
      <c r="K67" s="144"/>
      <c r="L67" s="144" t="s">
        <v>1157</v>
      </c>
      <c r="M67" s="144"/>
      <c r="N67" s="346">
        <v>8372.59</v>
      </c>
      <c r="O67" s="144"/>
      <c r="P67" s="346">
        <v>7006.59</v>
      </c>
      <c r="Q67" s="144" t="s">
        <v>4389</v>
      </c>
      <c r="R67" s="144" t="s">
        <v>4390</v>
      </c>
    </row>
    <row r="68" spans="1:18" s="203" customFormat="1" ht="267.75">
      <c r="A68" s="144">
        <v>55</v>
      </c>
      <c r="B68" s="144">
        <v>6</v>
      </c>
      <c r="C68" s="144" t="s">
        <v>90</v>
      </c>
      <c r="D68" s="144">
        <v>13</v>
      </c>
      <c r="E68" s="144" t="s">
        <v>4391</v>
      </c>
      <c r="F68" s="144" t="s">
        <v>4392</v>
      </c>
      <c r="G68" s="144" t="s">
        <v>4393</v>
      </c>
      <c r="H68" s="144" t="s">
        <v>4394</v>
      </c>
      <c r="I68" s="144" t="s">
        <v>4395</v>
      </c>
      <c r="J68" s="144" t="s">
        <v>4396</v>
      </c>
      <c r="K68" s="144"/>
      <c r="L68" s="144" t="s">
        <v>4281</v>
      </c>
      <c r="M68" s="144"/>
      <c r="N68" s="346">
        <v>39848.17</v>
      </c>
      <c r="O68" s="144"/>
      <c r="P68" s="346">
        <v>35789.17</v>
      </c>
      <c r="Q68" s="144" t="s">
        <v>4132</v>
      </c>
      <c r="R68" s="144" t="s">
        <v>4397</v>
      </c>
    </row>
    <row r="69" spans="1:18" s="203" customFormat="1" ht="409.5">
      <c r="A69" s="144">
        <v>56</v>
      </c>
      <c r="B69" s="144">
        <v>1</v>
      </c>
      <c r="C69" s="144">
        <v>1</v>
      </c>
      <c r="D69" s="144">
        <v>13</v>
      </c>
      <c r="E69" s="144" t="s">
        <v>4398</v>
      </c>
      <c r="F69" s="144" t="s">
        <v>4399</v>
      </c>
      <c r="G69" s="144" t="s">
        <v>4400</v>
      </c>
      <c r="H69" s="144" t="s">
        <v>4401</v>
      </c>
      <c r="I69" s="144" t="s">
        <v>4402</v>
      </c>
      <c r="J69" s="144" t="s">
        <v>4403</v>
      </c>
      <c r="K69" s="144"/>
      <c r="L69" s="144" t="s">
        <v>1157</v>
      </c>
      <c r="M69" s="144"/>
      <c r="N69" s="346">
        <v>97412</v>
      </c>
      <c r="O69" s="144"/>
      <c r="P69" s="346">
        <v>45488.160000000003</v>
      </c>
      <c r="Q69" s="144" t="s">
        <v>4404</v>
      </c>
      <c r="R69" s="144" t="s">
        <v>4405</v>
      </c>
    </row>
    <row r="70" spans="1:18" s="203" customFormat="1" ht="165.75">
      <c r="A70" s="349">
        <v>57</v>
      </c>
      <c r="B70" s="144">
        <v>6</v>
      </c>
      <c r="C70" s="144">
        <v>1</v>
      </c>
      <c r="D70" s="144">
        <v>13</v>
      </c>
      <c r="E70" s="144" t="s">
        <v>4406</v>
      </c>
      <c r="F70" s="144" t="s">
        <v>4407</v>
      </c>
      <c r="G70" s="144" t="s">
        <v>4408</v>
      </c>
      <c r="H70" s="144" t="s">
        <v>4409</v>
      </c>
      <c r="I70" s="144" t="s">
        <v>4410</v>
      </c>
      <c r="J70" s="144" t="s">
        <v>4411</v>
      </c>
      <c r="K70" s="144"/>
      <c r="L70" s="144" t="s">
        <v>1157</v>
      </c>
      <c r="M70" s="144"/>
      <c r="N70" s="346">
        <v>176599.66</v>
      </c>
      <c r="O70" s="144"/>
      <c r="P70" s="346">
        <v>49999.66</v>
      </c>
      <c r="Q70" s="144" t="s">
        <v>4178</v>
      </c>
      <c r="R70" s="144" t="s">
        <v>4412</v>
      </c>
    </row>
    <row r="71" spans="1:18" s="203" customFormat="1" ht="382.5">
      <c r="A71" s="349">
        <v>58</v>
      </c>
      <c r="B71" s="144">
        <v>6</v>
      </c>
      <c r="C71" s="144">
        <v>1</v>
      </c>
      <c r="D71" s="144">
        <v>13</v>
      </c>
      <c r="E71" s="144" t="s">
        <v>4413</v>
      </c>
      <c r="F71" s="144" t="s">
        <v>4414</v>
      </c>
      <c r="G71" s="144" t="s">
        <v>4362</v>
      </c>
      <c r="H71" s="144" t="s">
        <v>4415</v>
      </c>
      <c r="I71" s="144" t="s">
        <v>4416</v>
      </c>
      <c r="J71" s="144" t="s">
        <v>4417</v>
      </c>
      <c r="K71" s="144"/>
      <c r="L71" s="144" t="s">
        <v>4281</v>
      </c>
      <c r="M71" s="144"/>
      <c r="N71" s="346">
        <v>22141</v>
      </c>
      <c r="O71" s="144"/>
      <c r="P71" s="346">
        <v>17175</v>
      </c>
      <c r="Q71" s="144" t="s">
        <v>4418</v>
      </c>
      <c r="R71" s="144" t="s">
        <v>4419</v>
      </c>
    </row>
    <row r="75" spans="1:18">
      <c r="K75" s="543" t="s">
        <v>938</v>
      </c>
      <c r="L75" s="543"/>
      <c r="M75" s="543"/>
      <c r="N75" s="543"/>
      <c r="O75" s="543" t="s">
        <v>939</v>
      </c>
      <c r="P75" s="543"/>
      <c r="Q75" s="543"/>
      <c r="R75" s="543"/>
    </row>
    <row r="76" spans="1:18">
      <c r="K76" s="543">
        <v>2016</v>
      </c>
      <c r="L76" s="543"/>
      <c r="M76" s="543">
        <v>2017</v>
      </c>
      <c r="N76" s="543"/>
      <c r="O76" s="543">
        <v>2016</v>
      </c>
      <c r="P76" s="543"/>
      <c r="Q76" s="543">
        <v>2017</v>
      </c>
      <c r="R76" s="543"/>
    </row>
    <row r="77" spans="1:18">
      <c r="K77" s="147" t="s">
        <v>940</v>
      </c>
      <c r="L77" s="147" t="s">
        <v>941</v>
      </c>
      <c r="M77" s="147" t="s">
        <v>942</v>
      </c>
      <c r="N77" s="183" t="s">
        <v>941</v>
      </c>
      <c r="O77" s="147" t="s">
        <v>942</v>
      </c>
      <c r="P77" s="183" t="s">
        <v>941</v>
      </c>
      <c r="Q77" s="147" t="s">
        <v>940</v>
      </c>
      <c r="R77" s="147" t="s">
        <v>941</v>
      </c>
    </row>
    <row r="78" spans="1:18">
      <c r="K78" s="108">
        <v>7</v>
      </c>
      <c r="L78" s="111">
        <v>323019.95</v>
      </c>
      <c r="M78" s="108">
        <v>11</v>
      </c>
      <c r="N78" s="111">
        <v>762000</v>
      </c>
      <c r="O78" s="108">
        <v>18</v>
      </c>
      <c r="P78" s="111">
        <v>458691.84000000003</v>
      </c>
      <c r="Q78" s="108">
        <v>22</v>
      </c>
      <c r="R78" s="111">
        <v>653277.96</v>
      </c>
    </row>
  </sheetData>
  <mergeCells count="118">
    <mergeCell ref="R39:R40"/>
    <mergeCell ref="J39:J40"/>
    <mergeCell ref="K39:K40"/>
    <mergeCell ref="L39:L40"/>
    <mergeCell ref="M39:M40"/>
    <mergeCell ref="N39:N40"/>
    <mergeCell ref="O39:O40"/>
    <mergeCell ref="O76:P76"/>
    <mergeCell ref="Q76:R76"/>
    <mergeCell ref="K75:N75"/>
    <mergeCell ref="O75:R75"/>
    <mergeCell ref="K76:L76"/>
    <mergeCell ref="M76:N76"/>
    <mergeCell ref="A39:A40"/>
    <mergeCell ref="B39:B40"/>
    <mergeCell ref="C39:C40"/>
    <mergeCell ref="D39:D40"/>
    <mergeCell ref="E39:E40"/>
    <mergeCell ref="F39:F40"/>
    <mergeCell ref="G39:G40"/>
    <mergeCell ref="P39:P40"/>
    <mergeCell ref="Q39:Q40"/>
    <mergeCell ref="A24:A26"/>
    <mergeCell ref="P28:P29"/>
    <mergeCell ref="Q28:Q29"/>
    <mergeCell ref="R28:R29"/>
    <mergeCell ref="J28:J29"/>
    <mergeCell ref="K28:K29"/>
    <mergeCell ref="L28:L29"/>
    <mergeCell ref="M28:M29"/>
    <mergeCell ref="N28:N29"/>
    <mergeCell ref="O28:O29"/>
    <mergeCell ref="A28:A29"/>
    <mergeCell ref="B28:B29"/>
    <mergeCell ref="C28:C29"/>
    <mergeCell ref="D28:D29"/>
    <mergeCell ref="E28:E29"/>
    <mergeCell ref="F28:F29"/>
    <mergeCell ref="G28:G29"/>
    <mergeCell ref="B24:B26"/>
    <mergeCell ref="C24:C26"/>
    <mergeCell ref="D24:D26"/>
    <mergeCell ref="E24:E26"/>
    <mergeCell ref="F24:F26"/>
    <mergeCell ref="G24:G26"/>
    <mergeCell ref="J24:J26"/>
    <mergeCell ref="Q24:Q26"/>
    <mergeCell ref="R24:R26"/>
    <mergeCell ref="K24:K26"/>
    <mergeCell ref="L24:L26"/>
    <mergeCell ref="M24:M26"/>
    <mergeCell ref="N24:N26"/>
    <mergeCell ref="O24:O26"/>
    <mergeCell ref="P24:P26"/>
    <mergeCell ref="R16:R17"/>
    <mergeCell ref="L16:L17"/>
    <mergeCell ref="M16:M17"/>
    <mergeCell ref="N16:N17"/>
    <mergeCell ref="O16:O17"/>
    <mergeCell ref="P16:P17"/>
    <mergeCell ref="Q16:Q17"/>
    <mergeCell ref="A16:A17"/>
    <mergeCell ref="B16:B17"/>
    <mergeCell ref="C16:C17"/>
    <mergeCell ref="D16:D17"/>
    <mergeCell ref="E16:E17"/>
    <mergeCell ref="F16:F17"/>
    <mergeCell ref="G16:G17"/>
    <mergeCell ref="J16:J17"/>
    <mergeCell ref="K16:K17"/>
    <mergeCell ref="R8:R9"/>
    <mergeCell ref="G8:G9"/>
    <mergeCell ref="J8:J9"/>
    <mergeCell ref="K8:K9"/>
    <mergeCell ref="L8:L9"/>
    <mergeCell ref="M8:M9"/>
    <mergeCell ref="N8:N9"/>
    <mergeCell ref="A12:A13"/>
    <mergeCell ref="B12:B13"/>
    <mergeCell ref="C12:C13"/>
    <mergeCell ref="D12:D13"/>
    <mergeCell ref="E12:E13"/>
    <mergeCell ref="N12:N13"/>
    <mergeCell ref="O12:O13"/>
    <mergeCell ref="P12:P13"/>
    <mergeCell ref="Q12:Q13"/>
    <mergeCell ref="R12:R13"/>
    <mergeCell ref="F12:F13"/>
    <mergeCell ref="G12:G13"/>
    <mergeCell ref="J12:J13"/>
    <mergeCell ref="K12:K13"/>
    <mergeCell ref="L12:L13"/>
    <mergeCell ref="M12:M13"/>
    <mergeCell ref="A8:A9"/>
    <mergeCell ref="B8:B9"/>
    <mergeCell ref="C8:C9"/>
    <mergeCell ref="D8:D9"/>
    <mergeCell ref="E8:E9"/>
    <mergeCell ref="F8:F9"/>
    <mergeCell ref="O8:O9"/>
    <mergeCell ref="P8:P9"/>
    <mergeCell ref="Q8:Q9"/>
    <mergeCell ref="K4:L4"/>
    <mergeCell ref="M4:N4"/>
    <mergeCell ref="O4:P4"/>
    <mergeCell ref="Q4:Q5"/>
    <mergeCell ref="R4:R5"/>
    <mergeCell ref="Q1:R1"/>
    <mergeCell ref="A4:A5"/>
    <mergeCell ref="B4:B5"/>
    <mergeCell ref="C4:C5"/>
    <mergeCell ref="D4:D5"/>
    <mergeCell ref="E4:E5"/>
    <mergeCell ref="F4:F5"/>
    <mergeCell ref="G4:G5"/>
    <mergeCell ref="H4:I4"/>
    <mergeCell ref="J4:J5"/>
    <mergeCell ref="A2:R2"/>
  </mergeCells>
  <pageMargins left="0.25" right="0.25" top="0.75" bottom="0.75" header="0.3" footer="0.3"/>
  <pageSetup paperSize="8" scale="51" fitToHeight="0" orientation="landscape"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35</vt:i4>
      </vt:variant>
    </vt:vector>
  </HeadingPairs>
  <TitlesOfParts>
    <vt:vector size="35" baseType="lpstr">
      <vt:lpstr>woj. dolnośląskie</vt:lpstr>
      <vt:lpstr>woj. kujawsko-pomorskie</vt:lpstr>
      <vt:lpstr>woj. lubelskie</vt:lpstr>
      <vt:lpstr>woj. lubuskie</vt:lpstr>
      <vt:lpstr>woj. łódzkie</vt:lpstr>
      <vt:lpstr>woj. małopolskie</vt:lpstr>
      <vt:lpstr>woj. mazowieckie</vt:lpstr>
      <vt:lpstr>woj. opolskie</vt:lpstr>
      <vt:lpstr>woj. podkarpackie</vt:lpstr>
      <vt:lpstr>woj. podlaskie</vt:lpstr>
      <vt:lpstr>woj. pomorskie</vt:lpstr>
      <vt:lpstr>woj. śląskie</vt:lpstr>
      <vt:lpstr>woj. świętokrzyskie</vt:lpstr>
      <vt:lpstr>woj. warmińsko-mazurskie</vt:lpstr>
      <vt:lpstr>woj. wielkopolskie</vt:lpstr>
      <vt:lpstr>woj. zachodniopomorskie</vt:lpstr>
      <vt:lpstr>JC i IZ</vt:lpstr>
      <vt:lpstr>CDR</vt:lpstr>
      <vt:lpstr>dolnośląski WODR</vt:lpstr>
      <vt:lpstr>kujawsko-pomorski WODR</vt:lpstr>
      <vt:lpstr>lubelski WODR</vt:lpstr>
      <vt:lpstr>lubuski WODR</vt:lpstr>
      <vt:lpstr>łódzki WODR</vt:lpstr>
      <vt:lpstr>małopolski WODR</vt:lpstr>
      <vt:lpstr>mazowiecki WODR</vt:lpstr>
      <vt:lpstr>opolski WODR</vt:lpstr>
      <vt:lpstr>podkarpacki WODR</vt:lpstr>
      <vt:lpstr>podlaski WODR</vt:lpstr>
      <vt:lpstr>pomorski WODR</vt:lpstr>
      <vt:lpstr>śląski WODR</vt:lpstr>
      <vt:lpstr>świętokrzyski WODR</vt:lpstr>
      <vt:lpstr>warmińsko-mazurski WODR</vt:lpstr>
      <vt:lpstr>wielkopolski WODR</vt:lpstr>
      <vt:lpstr>zachodniopomorski WODR</vt:lpstr>
      <vt:lpstr>RAZEM</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zrw</dc:creator>
  <cp:lastModifiedBy>Sylwia Kalinowska</cp:lastModifiedBy>
  <cp:lastPrinted>2017-06-27T12:53:16Z</cp:lastPrinted>
  <dcterms:created xsi:type="dcterms:W3CDTF">2017-03-05T17:58:39Z</dcterms:created>
  <dcterms:modified xsi:type="dcterms:W3CDTF">2017-06-27T13:40:09Z</dcterms:modified>
</cp:coreProperties>
</file>